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R:\32101060 - Vztahy k investorům a Skupinový Controlling\_Investor Relations\_Regulatory folder\_INFO o ČSOB 2024\4Q24\"/>
    </mc:Choice>
  </mc:AlternateContent>
  <xr:revisionPtr revIDLastSave="0" documentId="13_ncr:1_{D55822A2-4BB6-477A-8E66-87942CF37F12}" xr6:coauthVersionLast="47" xr6:coauthVersionMax="47" xr10:uidLastSave="{00000000-0000-0000-0000-000000000000}"/>
  <bookViews>
    <workbookView xWindow="-120" yWindow="-16320" windowWidth="29040" windowHeight="15720" activeTab="1" xr2:uid="{0B659B54-BA6F-4B3A-BC3C-5688CF708B80}"/>
  </bookViews>
  <sheets>
    <sheet name="OBSAH" sheetId="14" r:id="rId1"/>
    <sheet name="Potvrzení" sheetId="15" r:id="rId2"/>
    <sheet name="EU CR1" sheetId="1" r:id="rId3"/>
    <sheet name="EU CR1-A" sheetId="2" r:id="rId4"/>
    <sheet name="EU CR2" sheetId="3" r:id="rId5"/>
    <sheet name="EU CR2a" sheetId="4" r:id="rId6"/>
    <sheet name="EU CQ1" sheetId="5" r:id="rId7"/>
    <sheet name="EU CQ2" sheetId="6" r:id="rId8"/>
    <sheet name="EU CQ3" sheetId="7" r:id="rId9"/>
    <sheet name="EU CQ4" sheetId="8" r:id="rId10"/>
    <sheet name=" EU CQ5" sheetId="9" r:id="rId11"/>
    <sheet name="EU CQ6" sheetId="10" r:id="rId12"/>
    <sheet name="EU CQ7" sheetId="11" r:id="rId13"/>
    <sheet name="EU CQ8" sheetId="12" r:id="rId14"/>
    <sheet name="EU CR3" sheetId="13" r:id="rId15"/>
    <sheet name="EU OV1" sheetId="16" r:id="rId16"/>
    <sheet name="EU KM1" sheetId="17" r:id="rId17"/>
    <sheet name="EU INS1" sheetId="18" r:id="rId18"/>
    <sheet name="EU INS2" sheetId="19" r:id="rId19"/>
    <sheet name="EU OVC" sheetId="20" r:id="rId20"/>
    <sheet name="EU CC1" sheetId="21" r:id="rId21"/>
    <sheet name="EU CC2 " sheetId="22" r:id="rId22"/>
    <sheet name="EU CCA  " sheetId="23" r:id="rId23"/>
    <sheet name="EU CCyB1" sheetId="24" r:id="rId24"/>
    <sheet name="EU CCyB2" sheetId="25" r:id="rId25"/>
    <sheet name="EU LR1 – LRSum" sheetId="26" r:id="rId26"/>
    <sheet name="EU LR2 – LRCom" sheetId="27" r:id="rId27"/>
    <sheet name="EU LR3 – LRSpl" sheetId="28" r:id="rId28"/>
    <sheet name="EU LRA" sheetId="29" r:id="rId29"/>
    <sheet name="EU LIQA" sheetId="44" r:id="rId30"/>
    <sheet name="EU LIQ1" sheetId="31" r:id="rId31"/>
    <sheet name="EU LIQB" sheetId="45" r:id="rId32"/>
    <sheet name="EU LIQ2" sheetId="33" r:id="rId33"/>
    <sheet name="EU CRB" sheetId="34" r:id="rId34"/>
    <sheet name="EU CRC" sheetId="35" r:id="rId35"/>
    <sheet name="EU CR4" sheetId="36" r:id="rId36"/>
    <sheet name="EU CR7" sheetId="37" r:id="rId37"/>
    <sheet name="EU CR7-A" sheetId="38" r:id="rId38"/>
    <sheet name="EU CR8" sheetId="39" r:id="rId39"/>
    <sheet name="EU CR10 " sheetId="40" r:id="rId40"/>
    <sheet name="EU CCR6" sheetId="41" r:id="rId41"/>
    <sheet name="EU CCR7" sheetId="42" r:id="rId42"/>
    <sheet name="EU MR2-B" sheetId="43" r:id="rId43"/>
    <sheet name="EU REMA" sheetId="46" r:id="rId44"/>
    <sheet name="EU REM1" sheetId="47" r:id="rId45"/>
    <sheet name="EU REM2" sheetId="48" r:id="rId46"/>
    <sheet name="EU REM3" sheetId="49" r:id="rId47"/>
    <sheet name="EU REM4" sheetId="50" r:id="rId48"/>
    <sheet name="EU REM5" sheetId="51" r:id="rId49"/>
  </sheets>
  <externalReferences>
    <externalReference r:id="rId50"/>
  </externalReferences>
  <definedNames>
    <definedName name="_xlnm._FilterDatabase" localSheetId="0" hidden="1">OBSAH!$B$8:$R$128</definedName>
    <definedName name="_Toc510626265" localSheetId="1">Potvrzení!#REF!</definedName>
    <definedName name="_Toc510626266" localSheetId="1">Potvrzení!#REF!</definedName>
    <definedName name="_Toc510626267" localSheetId="1">Potvrzení!#REF!</definedName>
    <definedName name="_Toc510626268" localSheetId="1">Potvrzení!#REF!</definedName>
    <definedName name="_Toc510626269" localSheetId="1">Potvrzení!#REF!</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4">'EU CR3'!$B$1:$K$21</definedName>
    <definedName name="_xlnm.Print_Area" localSheetId="36">'EU CR7'!$B$2:$H$27</definedName>
    <definedName name="_xlnm.Print_Area" localSheetId="28">'EU LRA'!$B$2:$D$9</definedName>
    <definedName name="_xlnm.Print_Area" localSheetId="20">'EU CC1'!$B$7:$E$127</definedName>
    <definedName name="_xlnm.Print_Area" localSheetId="25">'EU LR1 – LRSum'!$B$2:$D$21</definedName>
    <definedName name="_xlnm.Print_Area" localSheetId="26">'EU LR2 – LRCom'!$B$2:$E$72</definedName>
    <definedName name="_xlnm.Print_Area" localSheetId="27">'EU LR3 – LRSpl'!$B$2:$D$17</definedName>
    <definedName name="_xlnm.Print_Area" localSheetId="0">OBSAH!$B$1:$R$140</definedName>
    <definedName name="_xlnm.Print_Titles" localSheetId="20">'EU CC1'!$7:$7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47" l="1"/>
  <c r="H27" i="47"/>
  <c r="G27" i="47"/>
  <c r="F27" i="47"/>
  <c r="P32" i="38"/>
  <c r="N32" i="38"/>
  <c r="H32" i="38"/>
  <c r="D32" i="38"/>
  <c r="C32" i="38"/>
  <c r="P16" i="38"/>
  <c r="N16" i="38"/>
  <c r="M16" i="38"/>
  <c r="H16" i="38"/>
  <c r="G16" i="38"/>
  <c r="F16" i="38"/>
  <c r="E16" i="38"/>
  <c r="C16" i="38"/>
  <c r="D16" i="38" s="1"/>
  <c r="P12" i="38"/>
  <c r="N12" i="38"/>
  <c r="G12" i="38"/>
  <c r="F12" i="38"/>
  <c r="E12" i="38"/>
  <c r="D12" i="38"/>
  <c r="C12" i="38"/>
  <c r="M32" i="38" s="1"/>
  <c r="F20" i="37"/>
  <c r="F14" i="37" s="1"/>
  <c r="E20" i="37"/>
  <c r="E14" i="37" s="1"/>
  <c r="F8" i="37"/>
  <c r="E8" i="37"/>
  <c r="H36" i="33"/>
  <c r="G36" i="33"/>
  <c r="F36" i="33"/>
  <c r="E36" i="33"/>
  <c r="H32" i="33"/>
  <c r="D8" i="28"/>
  <c r="D6" i="28"/>
  <c r="E69" i="27"/>
  <c r="E71" i="27" s="1"/>
  <c r="D69" i="27"/>
  <c r="D71" i="27" s="1"/>
  <c r="E68" i="27"/>
  <c r="E70" i="27" s="1"/>
  <c r="E72" i="27" s="1"/>
  <c r="D68" i="27"/>
  <c r="D70" i="27" s="1"/>
  <c r="D72" i="27" s="1"/>
  <c r="E63" i="27"/>
  <c r="D63" i="27"/>
  <c r="E58" i="27"/>
  <c r="D58" i="27"/>
  <c r="E57" i="27"/>
  <c r="D57" i="27"/>
  <c r="E37" i="27"/>
  <c r="D37" i="27"/>
  <c r="D8" i="25"/>
  <c r="D9" i="25" s="1"/>
  <c r="N15" i="24"/>
  <c r="M15" i="24"/>
  <c r="L15" i="24"/>
  <c r="K15" i="24"/>
  <c r="J15" i="24"/>
  <c r="I15" i="24"/>
  <c r="G15" i="24"/>
  <c r="F15" i="24"/>
  <c r="E15" i="24"/>
  <c r="D15" i="24"/>
  <c r="C15" i="24"/>
  <c r="H12" i="24"/>
  <c r="H11" i="24"/>
  <c r="H15" i="24" s="1"/>
  <c r="E43" i="22"/>
  <c r="D43" i="22"/>
  <c r="E35" i="22"/>
  <c r="D35" i="22"/>
  <c r="E23" i="22"/>
  <c r="D23" i="22"/>
  <c r="D98" i="21"/>
  <c r="D49" i="21"/>
  <c r="D9" i="21"/>
  <c r="D19" i="21" s="1"/>
  <c r="D50" i="21" s="1"/>
  <c r="H53" i="17"/>
  <c r="G53" i="17"/>
  <c r="F53" i="17"/>
  <c r="E53" i="17"/>
  <c r="D53" i="17"/>
  <c r="G49" i="17"/>
  <c r="F49" i="17"/>
  <c r="E49" i="17"/>
  <c r="H48" i="17"/>
  <c r="H49" i="17" s="1"/>
  <c r="G48" i="17"/>
  <c r="F48" i="17"/>
  <c r="E48" i="17"/>
  <c r="D48" i="17"/>
  <c r="D49" i="17" s="1"/>
  <c r="H33" i="17"/>
  <c r="G33" i="17"/>
  <c r="F33" i="17"/>
  <c r="E33" i="17"/>
  <c r="D33" i="17"/>
  <c r="H31" i="17"/>
  <c r="G31" i="17"/>
  <c r="F31" i="17"/>
  <c r="E31" i="17"/>
  <c r="D31" i="17"/>
  <c r="F44" i="16"/>
  <c r="F39" i="16"/>
  <c r="F38" i="16"/>
  <c r="F37" i="16"/>
  <c r="F36" i="16"/>
  <c r="F34" i="16"/>
  <c r="F33" i="16"/>
  <c r="F32" i="16"/>
  <c r="F31" i="16"/>
  <c r="F30" i="16"/>
  <c r="F29" i="16"/>
  <c r="F28" i="16"/>
  <c r="F27" i="16"/>
  <c r="F26" i="16"/>
  <c r="F25" i="16"/>
  <c r="F18" i="16"/>
  <c r="F17" i="16"/>
  <c r="F16" i="16"/>
  <c r="F15" i="16"/>
  <c r="F14" i="16"/>
  <c r="F13" i="16"/>
  <c r="F12" i="16"/>
  <c r="F11" i="16"/>
  <c r="E11" i="16"/>
  <c r="D11" i="16"/>
  <c r="F10" i="16"/>
  <c r="F9" i="16"/>
  <c r="F8" i="16"/>
  <c r="D95" i="21" l="1"/>
  <c r="D104" i="21" s="1"/>
  <c r="D71" i="21"/>
  <c r="H12" i="38"/>
  <c r="M12" i="38"/>
  <c r="E32" i="38"/>
  <c r="F32" i="38"/>
  <c r="G32" i="38"/>
  <c r="D96" i="21" l="1"/>
  <c r="D92" i="21"/>
  <c r="D97" i="21" s="1"/>
  <c r="H14" i="13" l="1"/>
  <c r="G14" i="13"/>
  <c r="F14" i="13"/>
  <c r="E14" i="13"/>
  <c r="D14" i="13"/>
  <c r="H13" i="13"/>
  <c r="G13" i="13"/>
  <c r="E13" i="13"/>
  <c r="D13" i="13"/>
  <c r="G12" i="13"/>
  <c r="F12" i="13"/>
  <c r="F13" i="13" s="1"/>
  <c r="E12" i="13"/>
  <c r="D12" i="13"/>
  <c r="H11" i="13"/>
  <c r="G11" i="13"/>
  <c r="F11" i="13"/>
  <c r="E11" i="13"/>
  <c r="D11" i="13"/>
  <c r="B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D1185EE9-1055-4227-B887-DA6EAB45F8AD}">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B5BEEEA5-922F-425C-A1BC-B05A5C0E080E}">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<sst xmlns="http://schemas.openxmlformats.org/spreadsheetml/2006/main" count="3056" uniqueCount="1600">
  <si>
    <t xml:space="preserve">Šablona EU CR1: Výkonné a nevýkonné expozice a související rezerva </t>
  </si>
  <si>
    <t>a</t>
  </si>
  <si>
    <t>b</t>
  </si>
  <si>
    <t>c</t>
  </si>
  <si>
    <t>d</t>
  </si>
  <si>
    <t>e</t>
  </si>
  <si>
    <t>f</t>
  </si>
  <si>
    <t>g</t>
  </si>
  <si>
    <t>h</t>
  </si>
  <si>
    <t>i</t>
  </si>
  <si>
    <t>j</t>
  </si>
  <si>
    <t>k</t>
  </si>
  <si>
    <t>l</t>
  </si>
  <si>
    <t>m</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</si>
  <si>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</si>
  <si>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</si>
  <si>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</si>
  <si>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</si>
  <si>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</si>
  <si>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</si>
  <si>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</si>
  <si>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</si>
  <si>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</si>
  <si>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</si>
  <si>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</si>
  <si>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</si>
  <si>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</si>
  <si>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</si>
  <si>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</si>
  <si>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010</t>
  </si>
  <si>
    <t>Úvěry a jiné pohledávky</t>
  </si>
  <si>
    <t>020</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</si>
  <si>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</si>
  <si>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</si>
  <si>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</si>
  <si>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</si>
  <si>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</si>
  <si>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</si>
  <si>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</si>
  <si>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</si>
  <si>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</si>
  <si>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</si>
  <si>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</si>
  <si>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</si>
  <si>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</si>
  <si>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</si>
  <si>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</si>
  <si>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</si>
  <si>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</si>
  <si>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</si>
  <si>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</si>
  <si>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</si>
  <si>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</si>
  <si>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Podrozvahové expozice</t>
  </si>
  <si>
    <t>160</t>
  </si>
  <si>
    <t>170</t>
  </si>
  <si>
    <t>180</t>
  </si>
  <si>
    <t>190</t>
  </si>
  <si>
    <t>200</t>
  </si>
  <si>
    <t>210</t>
  </si>
  <si>
    <t>220</t>
  </si>
  <si>
    <t>Celkem</t>
  </si>
  <si>
    <t>Šablona EU CR1-A: Splatnost expozic</t>
  </si>
  <si>
    <t>Hodnota čistých expozic</t>
  </si>
  <si>
    <t>Na vyžádání</t>
  </si>
  <si>
    <t>&lt;= 1 rok</t>
  </si>
  <si>
    <t>&gt; 1 rok &lt;= 5 let</t>
  </si>
  <si>
    <t>&gt; 5 let</t>
  </si>
  <si>
    <t>Bez uvedení splatnosti</t>
  </si>
  <si>
    <t>Šablona EU CR2: Změny objemu nevýkonných úvěrů a pohledávek</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</si>
  <si>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</si>
  <si>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</si>
  <si>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</si>
  <si>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</si>
  <si>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</si>
  <si>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</si>
  <si>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</si>
  <si>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Šablona EU CR2a: Změny objemu nevýkonných úvěrů a pohledávek a související čisté kumulované zpětně získané částky</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</si>
  <si>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</si>
  <si>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</si>
  <si>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</si>
  <si>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</si>
  <si>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</si>
  <si>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</si>
  <si>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</si>
  <si>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</si>
  <si>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Šablona EU CQ1: Úvěrová kvalita expozic s úlevou</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</si>
  <si>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</si>
  <si>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</si>
  <si>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</si>
  <si>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</si>
  <si>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</si>
  <si>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</si>
  <si>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</si>
  <si>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</si>
  <si>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</si>
  <si>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</si>
  <si>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Šablona EU CQ2: Kvalita úlev</t>
  </si>
  <si>
    <t>Hrubá účetní hodnota expozic s úlevou</t>
  </si>
  <si>
    <t>Úvěry a jiné pohledávky, na něž byla uplatněna úleva více než dvakrát</t>
  </si>
  <si>
    <t>Nevýkonné úvěry a pohledávky s úlevou, které nesplnily kritéria pro výstup z kategorie nevýkonných</t>
  </si>
  <si>
    <t>Šablona EU CQ3: Úvěrová kvalita výkonných a nevýkonných expozic podle počtu dnů po splatnosti</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</si>
  <si>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</si>
  <si>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</si>
  <si>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</si>
  <si>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</si>
  <si>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</si>
  <si>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</si>
  <si>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</si>
  <si>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</si>
  <si>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</si>
  <si>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</si>
  <si>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r>
      <rPr>
        <b/>
        <sz val="14"/>
        <color theme="1"/>
        <rFont val="Aptos Narrow"/>
        <family val="2"/>
        <scheme val="minor"/>
      </rPr>
      <t>Šablona EU CQ4: Kvalita nevýkonných expozic podle zeměpisné oblasti</t>
    </r>
    <r>
      <rPr>
        <sz val="14"/>
        <color rgb="FF000000"/>
        <rFont val="Aptos Narrow"/>
        <family val="2"/>
        <scheme val="minor"/>
      </rPr>
      <t> </t>
    </r>
  </si>
  <si>
    <t>f </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</si>
  <si>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</si>
  <si>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</si>
  <si>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</si>
  <si>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</si>
  <si>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</si>
  <si>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</si>
  <si>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Česká republika</t>
  </si>
  <si>
    <t>Slovensko</t>
  </si>
  <si>
    <t>ostatní Evropa</t>
  </si>
  <si>
    <t>ostatní země</t>
  </si>
  <si>
    <t>Ostatní země</t>
  </si>
  <si>
    <t>Země 1</t>
  </si>
  <si>
    <t>Země 2</t>
  </si>
  <si>
    <t>Země 3</t>
  </si>
  <si>
    <t>Země 4</t>
  </si>
  <si>
    <t>Země N</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</si>
  <si>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</si>
  <si>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</si>
  <si>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</si>
  <si>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</si>
  <si>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</si>
  <si>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</si>
  <si>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</si>
  <si>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</si>
  <si>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</si>
  <si>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</si>
  <si>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</si>
  <si>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</si>
  <si>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</si>
  <si>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</si>
  <si>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</si>
  <si>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</si>
  <si>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</si>
  <si>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</si>
  <si>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</si>
  <si>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</si>
  <si>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</si>
  <si>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</si>
  <si>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 xml:space="preserve">Šablona EU CQ6: Ocenění kolaterálu – úvěry a pohledávky </t>
  </si>
  <si>
    <t>Výkonné</t>
  </si>
  <si>
    <t>Nevýkonné</t>
  </si>
  <si>
    <t>Po splatnosti &gt; 90 dnů</t>
  </si>
  <si>
    <t>Z toho po splatnosti &gt; 30 dnů ≤ 90 dnů</t>
  </si>
  <si>
    <t>Z toho po splatnosti &gt; 90 dnů ≤ 180 dnů</t>
  </si>
  <si>
    <t>Z toho po splatnosti &gt; 180 dnů ≤ 1 rok</t>
  </si>
  <si>
    <t>Z toho po splatnosti &gt; 1 rok ≤ 2 roky</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</si>
  <si>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</si>
  <si>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</si>
  <si>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</si>
  <si>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</si>
  <si>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</si>
  <si>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</si>
  <si>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</si>
  <si>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</si>
  <si>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</si>
  <si>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</si>
  <si>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</si>
  <si>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</si>
  <si>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</si>
  <si>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</si>
  <si>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Šablona EU CQ7: Kolaterál získaný převzetím a exekucemi </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</si>
  <si>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</si>
  <si>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</si>
  <si>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</si>
  <si>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</si>
  <si>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</si>
  <si>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</si>
  <si>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</si>
  <si>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</si>
  <si>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</si>
  <si>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</si>
  <si>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Šablona EU CQ8: Kolaterál získaný převzetím a exekucemi – podle roku původu</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</si>
  <si>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</si>
  <si>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</si>
  <si>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</si>
  <si>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</si>
  <si>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</si>
  <si>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</si>
  <si>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</si>
  <si>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</si>
  <si>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Šablona EU CR3 – Přehled technik snižování úvěrového rizika:  Zpřístupňování informací o použití technik snižování úvěrového rizika</t>
  </si>
  <si>
    <t xml:space="preserve">Nezajištěná účetní hodnota </t>
  </si>
  <si>
    <t>Zajištěná účetní hodnota</t>
  </si>
  <si>
    <r>
      <rPr>
        <sz val="11"/>
        <color rgb="FF000000"/>
        <rFont val="Aptos Narrow"/>
        <family val="2"/>
        <charset val="238"/>
        <scheme val="minor"/>
      </rPr>
      <t xml:space="preserve">Z toho </t>
    </r>
    <r>
      <rPr>
        <b/>
        <sz val="11"/>
        <color rgb="FF000000"/>
        <rFont val="Aptos Narrow"/>
        <family val="2"/>
        <charset val="238"/>
        <scheme val="minor"/>
      </rPr>
      <t xml:space="preserve">zajištěné kolaterálem </t>
    </r>
  </si>
  <si>
    <r>
      <rPr>
        <sz val="11"/>
        <color rgb="FF000000"/>
        <rFont val="Aptos Narrow"/>
        <family val="2"/>
        <charset val="238"/>
        <scheme val="minor"/>
      </rPr>
      <t xml:space="preserve">Z toho </t>
    </r>
    <r>
      <rPr>
        <b/>
        <sz val="11"/>
        <color rgb="FF000000"/>
        <rFont val="Aptos Narrow"/>
        <family val="2"/>
        <charset val="238"/>
        <scheme val="minor"/>
      </rPr>
      <t>zajištěné finančními zárukami</t>
    </r>
  </si>
  <si>
    <r>
      <rPr>
        <sz val="11"/>
        <color rgb="FF000000"/>
        <rFont val="Aptos Narrow"/>
        <family val="2"/>
        <charset val="238"/>
        <scheme val="minor"/>
      </rPr>
      <t xml:space="preserve">Z toho </t>
    </r>
    <r>
      <rPr>
        <b/>
        <sz val="11"/>
        <color rgb="FF000000"/>
        <rFont val="Aptos Narrow"/>
        <family val="2"/>
        <charset val="238"/>
        <scheme val="minor"/>
      </rPr>
      <t>zajištěné úvěrovými deriváty</t>
    </r>
  </si>
  <si>
    <t xml:space="preserve">Dluhové cenné papíry </t>
  </si>
  <si>
    <t>  </t>
  </si>
  <si>
    <t xml:space="preserve">     z toho nevýkonné expozice</t>
  </si>
  <si>
    <t>EU-5</t>
  </si>
  <si>
    <t xml:space="preserve">            z toho v selhání </t>
  </si>
  <si>
    <t xml:space="preserve"> </t>
  </si>
  <si>
    <t xml:space="preserve">Vzory pro uveřejňování informací (pracovní pomůcka) </t>
  </si>
  <si>
    <t xml:space="preserve">Uveřejňování informací  podle části osmé nařízení Evropského parlamentu a Rady (EU) č. 575/2013 (CRR) </t>
  </si>
  <si>
    <t>Název instituce</t>
  </si>
  <si>
    <r>
      <t xml:space="preserve">Zařazení instituce z pohledu četnosti a rozsahu uveřejňování </t>
    </r>
    <r>
      <rPr>
        <i/>
        <sz val="12"/>
        <color rgb="FFFF0000"/>
        <rFont val="Aptos Narrow"/>
        <family val="2"/>
        <charset val="238"/>
        <scheme val="minor"/>
      </rPr>
      <t>(vyberte ze seznamu)</t>
    </r>
  </si>
  <si>
    <t>Velký dceřinný podnik mateřské instituce v EU:</t>
  </si>
  <si>
    <t>Datum uveřejnění informace</t>
  </si>
  <si>
    <t>(dd/mm/rrrr)</t>
  </si>
  <si>
    <r>
      <t xml:space="preserve">Informace platné k datu 
</t>
    </r>
    <r>
      <rPr>
        <b/>
        <sz val="11"/>
        <color theme="1"/>
        <rFont val="Aptos Narrow"/>
        <family val="2"/>
        <charset val="238"/>
        <scheme val="minor"/>
      </rPr>
      <t>(Referenční datum uveřejnění)</t>
    </r>
    <r>
      <rPr>
        <sz val="11"/>
        <color theme="1"/>
        <rFont val="Aptos Narrow"/>
        <family val="2"/>
        <charset val="238"/>
        <scheme val="minor"/>
      </rPr>
      <t xml:space="preserve">
</t>
    </r>
  </si>
  <si>
    <t xml:space="preserve">ITS - Prováděcí nařízení Komise (EU) 637/2021 </t>
  </si>
  <si>
    <r>
      <rPr>
        <b/>
        <sz val="11"/>
        <color theme="1"/>
        <rFont val="Aptos Narrow"/>
        <family val="2"/>
        <charset val="238"/>
        <scheme val="minor"/>
      </rPr>
      <t xml:space="preserve">Četnost uveřejnění podle zařazení instituce do příslušné kategorie </t>
    </r>
    <r>
      <rPr>
        <sz val="10"/>
        <color theme="1"/>
        <rFont val="Aptos Narrow"/>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</si>
  <si>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List</t>
  </si>
  <si>
    <t>Příloha ITS
Název šablony/tabulky</t>
  </si>
  <si>
    <t>šablona/tabulka</t>
  </si>
  <si>
    <t>Mapování na podávání zpráv dle pomůcky EBA
(Mapping tool)</t>
  </si>
  <si>
    <t>Šablona/tabulka má být k danému ref. datu vyplněna pro kategorii instituce, do níž se povinná osoba zařadila: ANO/NE</t>
  </si>
  <si>
    <t xml:space="preserve">Povinná osoba šablonu/tabulku k referenčnímu datu vyplnila: ANO/NE
</t>
  </si>
  <si>
    <t xml:space="preserve">Důvod nevyplnění šablony/tabulky povinnou osobou
</t>
  </si>
  <si>
    <t>Článek CRR</t>
  </si>
  <si>
    <t>Článek ITS</t>
  </si>
  <si>
    <t xml:space="preserve">Příloha ITS - vzor </t>
  </si>
  <si>
    <t xml:space="preserve">Příloha ITS -instrukce k vyplnění </t>
  </si>
  <si>
    <t>Velká kotovaná  nebo velká nekotovaná, která je G-SVI</t>
  </si>
  <si>
    <t>Velká nekotovaná, která není G-SVI</t>
  </si>
  <si>
    <t>Malá a nepříliš složitá kotovaná</t>
  </si>
  <si>
    <t>Malá a nepříliš složitá nekotovaná</t>
  </si>
  <si>
    <t>Ostatní kotovaná</t>
  </si>
  <si>
    <t>Ostatní nekotovaná</t>
  </si>
  <si>
    <t xml:space="preserve">Příloha I 
Zpřístupňování přehledů 
</t>
  </si>
  <si>
    <t>EU OV1</t>
  </si>
  <si>
    <t>Šablona EU OV1 – Přehled celkového objemu rizikové expozice</t>
  </si>
  <si>
    <t>šablona</t>
  </si>
  <si>
    <t>ano</t>
  </si>
  <si>
    <t>438(d)</t>
  </si>
  <si>
    <t>1(2)</t>
  </si>
  <si>
    <t>Příloha I</t>
  </si>
  <si>
    <t>Příloha II</t>
  </si>
  <si>
    <t>N/A</t>
  </si>
  <si>
    <t>EU KM1</t>
  </si>
  <si>
    <t>Šablona EU KM1 – Klíčové ukazatele</t>
  </si>
  <si>
    <t>447(a)-(g)
438(b)</t>
  </si>
  <si>
    <t>1(1)</t>
  </si>
  <si>
    <t>EU INS1</t>
  </si>
  <si>
    <t>Šablona EU INS1 – Účasti v pojišťovnách</t>
  </si>
  <si>
    <t>438(f)</t>
  </si>
  <si>
    <t>1(4)</t>
  </si>
  <si>
    <t>EU INS2</t>
  </si>
  <si>
    <t>Šablona EU INS2 – Informace finančních konglomerátů o kapitálu a ukazateli kapitálové přiměřenosti</t>
  </si>
  <si>
    <t>438(g)</t>
  </si>
  <si>
    <t>EU OVC</t>
  </si>
  <si>
    <t>Tabulka EU OVC – Informace o interním postupu pro hodnocení kapitálové přiměřenosti</t>
  </si>
  <si>
    <t>tabulka</t>
  </si>
  <si>
    <t>438(a)(c)</t>
  </si>
  <si>
    <t>1(3)</t>
  </si>
  <si>
    <t>1 
(pouze 438)(c)</t>
  </si>
  <si>
    <t xml:space="preserve">Příloha III
Zpřístupňování informací o cílech a zásadách v oblasti řízení rizik
</t>
  </si>
  <si>
    <t>EU OVA</t>
  </si>
  <si>
    <t>Tabulka EU OVA – Přístup instituce k řízení rizik</t>
  </si>
  <si>
    <t>435(1)</t>
  </si>
  <si>
    <t>Příloha III</t>
  </si>
  <si>
    <t>Příloha IV</t>
  </si>
  <si>
    <t xml:space="preserve">1
pouze 435(1)(a), (e),(f) </t>
  </si>
  <si>
    <t>1 
(pouze 435(1)(a), (e) a (f))</t>
  </si>
  <si>
    <t>EU OVB</t>
  </si>
  <si>
    <t>Tabulka EU OVB – Zpřístupňování informací o systémech správy a řízení</t>
  </si>
  <si>
    <t>435(2)</t>
  </si>
  <si>
    <t>1 
(pouze 435(2) (a), (b) a c))</t>
  </si>
  <si>
    <t>Příloha V
Zpřístupňování informací o oblasti působnosti regulatorního rámce</t>
  </si>
  <si>
    <t>EU LI1</t>
  </si>
  <si>
    <t xml:space="preserve">Šablona EU LI1 – Rozdíly mezi rozsahem účetní a obezřetnostní konsolidace a přiřazování kategorií účetní závěrky ke kategoriím regulačních rizik </t>
  </si>
  <si>
    <t>ne</t>
  </si>
  <si>
    <t>436(c)</t>
  </si>
  <si>
    <t>3(1)</t>
  </si>
  <si>
    <t>Příloha V</t>
  </si>
  <si>
    <t>Příloha VI</t>
  </si>
  <si>
    <t>EU LI2</t>
  </si>
  <si>
    <t xml:space="preserve">Šablona EU LI2 – Hlavní zdroje rozdílů mezi regulatorními hodnotami expozic a účetními hodnotami v účetní závěrce </t>
  </si>
  <si>
    <t>436(d)</t>
  </si>
  <si>
    <t>3(2)</t>
  </si>
  <si>
    <t>EU LI3</t>
  </si>
  <si>
    <r>
      <t xml:space="preserve">Šablona EU LI3 – Přehled rozdílů v rozsahu konsolidace (podle jednotlivých subjektů) </t>
    </r>
    <r>
      <rPr>
        <sz val="10"/>
        <rFont val="Arial"/>
        <family val="2"/>
        <charset val="238"/>
      </rPr>
      <t/>
    </r>
  </si>
  <si>
    <t>436(b)</t>
  </si>
  <si>
    <t>EU LIA</t>
  </si>
  <si>
    <r>
      <t>Tabulka EU LIA – Vysvětlení rozdílů mezi hodnotami pro účely účetnictví a regulace</t>
    </r>
    <r>
      <rPr>
        <sz val="10"/>
        <rFont val="Arial"/>
        <family val="2"/>
        <charset val="238"/>
      </rPr>
      <t/>
    </r>
  </si>
  <si>
    <t>436 (b) a (d)</t>
  </si>
  <si>
    <t>EU LIB</t>
  </si>
  <si>
    <r>
      <t>Tabulka EU LIB – Ostatní kvalitativní informace o oblasti působnosti</t>
    </r>
    <r>
      <rPr>
        <sz val="10"/>
        <rFont val="Arial"/>
        <family val="2"/>
        <charset val="238"/>
      </rPr>
      <t/>
    </r>
  </si>
  <si>
    <t xml:space="preserve">436 (f), (g) a (h) </t>
  </si>
  <si>
    <t>3(4)</t>
  </si>
  <si>
    <t>EU PV1</t>
  </si>
  <si>
    <t xml:space="preserve">Šablona EU PV1 – Úpravy v rámci obezřetného oceňování </t>
  </si>
  <si>
    <t>436 e)</t>
  </si>
  <si>
    <t>3(3)</t>
  </si>
  <si>
    <t>Příloha VII 
Zpřístupňování informací o kapitálu</t>
  </si>
  <si>
    <t>EU CC1</t>
  </si>
  <si>
    <t>Šablona EU CC1 – Složení regulatorního kapitálu</t>
  </si>
  <si>
    <t xml:space="preserve">437 (a), (d), (e) a (f) 
</t>
  </si>
  <si>
    <t>4(a)</t>
  </si>
  <si>
    <t>Příloha VII</t>
  </si>
  <si>
    <t>Příloha VIII</t>
  </si>
  <si>
    <t>2
pro 437(a)
1
pro 437(d)(e)(f)</t>
  </si>
  <si>
    <t xml:space="preserve">1
pouze 437(a) </t>
  </si>
  <si>
    <t>EU CC2</t>
  </si>
  <si>
    <r>
      <t>Šablona EU CC2 – Sesouhlasení regulatorního kapitálu s rozvahou v auditované účetní závěrce</t>
    </r>
    <r>
      <rPr>
        <sz val="10"/>
        <rFont val="Arial"/>
        <family val="2"/>
        <charset val="238"/>
      </rPr>
      <t/>
    </r>
  </si>
  <si>
    <t>437 (a)</t>
  </si>
  <si>
    <t>EU CCA</t>
  </si>
  <si>
    <r>
      <t>Šablona EU CCA – Základní vlastnosti nástrojů regulatorního kapitálu a nástrojů způsobilých závazků</t>
    </r>
    <r>
      <rPr>
        <sz val="10"/>
        <rFont val="Arial"/>
        <family val="2"/>
        <charset val="238"/>
      </rPr>
      <t/>
    </r>
  </si>
  <si>
    <t>437(a)(c)</t>
  </si>
  <si>
    <t>4(b)</t>
  </si>
  <si>
    <t>Příloha IX
Zpřístupňování informací o proticyklických kapitálových rezervách</t>
  </si>
  <si>
    <t>EU CCyB1</t>
  </si>
  <si>
    <t>Šablona EU CCyB1 – Zeměpisné rozdělení úvěrových expozic relevantních pro výpočet proticyklické rezervy</t>
  </si>
  <si>
    <t>440(a)</t>
  </si>
  <si>
    <t>5(a)</t>
  </si>
  <si>
    <t>Příloha IX</t>
  </si>
  <si>
    <t>Příloha X</t>
  </si>
  <si>
    <t>EU CCyB2</t>
  </si>
  <si>
    <t>Šablona EU CCyB2 – Objem proticyklické kapitálové rezervy stanovené konkrétně pro danou instituci</t>
  </si>
  <si>
    <t>440(b)</t>
  </si>
  <si>
    <t>5(b)</t>
  </si>
  <si>
    <t xml:space="preserve">Příloha XI 
Zpřístupňování informací o pákovém poměru </t>
  </si>
  <si>
    <t>EU LR1 - LRSum</t>
  </si>
  <si>
    <t>Šablona EU LR1 – LRSum: Shrnutí sesouhlasení účetních aktiv a expozic pákového poměru</t>
  </si>
  <si>
    <t xml:space="preserve"> 451(1)(b)</t>
  </si>
  <si>
    <t>6(a)</t>
  </si>
  <si>
    <t>Příloha XI</t>
  </si>
  <si>
    <t>Příloha XII</t>
  </si>
  <si>
    <t>EU LR2 - LRCom</t>
  </si>
  <si>
    <t>Šablona EU LR2 – LRCom: Harmonizované zveřejnění pákového poměru</t>
  </si>
  <si>
    <t>451(3) - řádky od 28 do 31a 
 451(1) a), (b) a (c)  a 451(2) - řádky k řádku 28</t>
  </si>
  <si>
    <t>1  
(pro řádky 28 až 31a)
 2
 (pro řádky do řádku 28)</t>
  </si>
  <si>
    <t>EU LR3 - LRSpl</t>
  </si>
  <si>
    <r>
      <t>Šablona EU LR3 – LRSpl: Rozdělení rozvahových expozic (s výjimkou derivátů, SFT a vyňatých expozic)</t>
    </r>
    <r>
      <rPr>
        <sz val="10"/>
        <rFont val="Arial"/>
        <family val="2"/>
        <charset val="238"/>
      </rPr>
      <t/>
    </r>
  </si>
  <si>
    <t>EU LRA</t>
  </si>
  <si>
    <r>
      <t>Tabulka EU LRA: Zpřístupnění kvalitativních informací o pákovém poměru</t>
    </r>
    <r>
      <rPr>
        <sz val="10"/>
        <rFont val="Arial"/>
        <family val="2"/>
        <charset val="238"/>
      </rPr>
      <t/>
    </r>
  </si>
  <si>
    <t xml:space="preserve"> 451(1)(d), e)</t>
  </si>
  <si>
    <t>6(b)</t>
  </si>
  <si>
    <t>Příloha XIII
 Zpřístupňování požadavků na likviditu</t>
  </si>
  <si>
    <t>EU LIQA</t>
  </si>
  <si>
    <t xml:space="preserve">Tabulka EU LIQA – Řízení rizika likvidity </t>
  </si>
  <si>
    <t xml:space="preserve"> 435(1) a 451a(4)</t>
  </si>
  <si>
    <t>7(a)</t>
  </si>
  <si>
    <t>Příloha XIII</t>
  </si>
  <si>
    <t>Příloha XIV</t>
  </si>
  <si>
    <t xml:space="preserve">1 
pouze 435(1)(a),(e) a (f) </t>
  </si>
  <si>
    <t>EU LIQ1</t>
  </si>
  <si>
    <t>Šablona EU LIQ1 – Kvantitativní informace o  ukazateli krytí likvidity (LCR)</t>
  </si>
  <si>
    <t xml:space="preserve"> 451a(2)</t>
  </si>
  <si>
    <t>7(b)</t>
  </si>
  <si>
    <t>EU LIQB</t>
  </si>
  <si>
    <t>Tabulka EU LIQB s kvalitativními informacemi o LCR, která doplňuje šablonu EU LIQ1</t>
  </si>
  <si>
    <t>EU LIQ2</t>
  </si>
  <si>
    <r>
      <t xml:space="preserve">Šablona EU LIQ2 – Ukazatel čistého stabilního financování </t>
    </r>
    <r>
      <rPr>
        <sz val="10"/>
        <rFont val="Arial"/>
        <family val="2"/>
        <charset val="238"/>
      </rPr>
      <t/>
    </r>
  </si>
  <si>
    <t xml:space="preserve"> 451a(3)</t>
  </si>
  <si>
    <t>7(c)</t>
  </si>
  <si>
    <t>Příloha XV
Zpřístupňování informací o cílech a zásadách v oblasti řízení rizik, o expozicích vůči úvěrovému riziku, riziku rozmělnění a o úvěrově kvalitě</t>
  </si>
  <si>
    <t>EU CRA</t>
  </si>
  <si>
    <t>Tabulka EU CRA: Obecné kvalitativní informace o úvěrovém riziku</t>
  </si>
  <si>
    <t xml:space="preserve">435(1) (a), (b), (d) a (f) </t>
  </si>
  <si>
    <t>8(1)(a)</t>
  </si>
  <si>
    <t>Příloha XV</t>
  </si>
  <si>
    <t>Příloha XVI</t>
  </si>
  <si>
    <t xml:space="preserve">1
pouze 435(1) (a), (e) a (f) </t>
  </si>
  <si>
    <t>EU CRB</t>
  </si>
  <si>
    <t>Tabulka EU CRB: Dodatečné zpřístupnění ohledně úvěrové kvality aktiv</t>
  </si>
  <si>
    <t xml:space="preserve">442 (a) a (b) </t>
  </si>
  <si>
    <t>8(1)(b)</t>
  </si>
  <si>
    <t>EU CR1</t>
  </si>
  <si>
    <t xml:space="preserve">442 (c) a (f) </t>
  </si>
  <si>
    <t>8(2)</t>
  </si>
  <si>
    <t>EU CR1-A</t>
  </si>
  <si>
    <t>442 (g)</t>
  </si>
  <si>
    <t>8(1)(d)</t>
  </si>
  <si>
    <t>EU CR2</t>
  </si>
  <si>
    <t xml:space="preserve">442(f) </t>
  </si>
  <si>
    <t>8(1)(e)</t>
  </si>
  <si>
    <t>EU CR2a</t>
  </si>
  <si>
    <t>8(3)</t>
  </si>
  <si>
    <t>EU CQ1</t>
  </si>
  <si>
    <t xml:space="preserve"> 442 (c) </t>
  </si>
  <si>
    <t>EU CQ2</t>
  </si>
  <si>
    <t>EU CQ3</t>
  </si>
  <si>
    <t xml:space="preserve"> 442 (d) </t>
  </si>
  <si>
    <t>8(1)(c)</t>
  </si>
  <si>
    <t>EU CQ4</t>
  </si>
  <si>
    <t>Šablona EU CQ4: Kvalita nevýkonných expozic podle zeměpisné oblasti </t>
  </si>
  <si>
    <t xml:space="preserve">442 (c) a (e) </t>
  </si>
  <si>
    <t>8(2) (pro sloupce  a, c, e, f a g šablony  EU CQ4) and  8(3) (pro sloupce b a d šablony EU CQ4 )</t>
  </si>
  <si>
    <t>EU CQ5</t>
  </si>
  <si>
    <t>8(2) (pro sloupce  a, c, e, f a g šablony  EU CQ5) and  8(3) (pro sloupce b a d šablony EU CQ5 )</t>
  </si>
  <si>
    <t>EU CQ6</t>
  </si>
  <si>
    <t>EU CQ7</t>
  </si>
  <si>
    <t>1 (GL)</t>
  </si>
  <si>
    <t>EU CQ8</t>
  </si>
  <si>
    <t xml:space="preserve">Šablona EU CQ8: Kolaterál získaný převzetím a exekucemi – podle roku původu
</t>
  </si>
  <si>
    <t>Příloha XVII
Zpřístupňování informací o použití technik snižování úvěrového rizika</t>
  </si>
  <si>
    <t>EU CRC</t>
  </si>
  <si>
    <t>Tabulka EU CRC – Požadavky na zpřístupnění kvalitativních informací, které se týkají technik snižování úvěrového rizika</t>
  </si>
  <si>
    <t xml:space="preserve">453(a) až (e) </t>
  </si>
  <si>
    <t>9(a)</t>
  </si>
  <si>
    <t>Příloha XVII</t>
  </si>
  <si>
    <t>Příloha XVIII</t>
  </si>
  <si>
    <t>EU CR3</t>
  </si>
  <si>
    <t>453(f)</t>
  </si>
  <si>
    <t>9(b)</t>
  </si>
  <si>
    <t>Příloha  XIX
Zpřístupňování informací o použití standardizovaného přístupu k úvěrovému riziku (vyjma úvěrového rizika protistrany a sekuritizovaných pozic)</t>
  </si>
  <si>
    <t>EU CRD</t>
  </si>
  <si>
    <t>Tabulka EU CRD – Požadavky na zpřístupnění kvalitativních informací, které se týkají standardizovaného modelu</t>
  </si>
  <si>
    <t>444 (a) až (d)</t>
  </si>
  <si>
    <t>10(a)</t>
  </si>
  <si>
    <t>Příloha XIX</t>
  </si>
  <si>
    <t>Příloha XX</t>
  </si>
  <si>
    <t>EU CR4</t>
  </si>
  <si>
    <t xml:space="preserve">Šablona EU CR4 – Standardizovaný přístup – expozice úvěrového rizika a účinky snižování úvěrového rizika
</t>
  </si>
  <si>
    <t xml:space="preserve">453 (g), (h) a (i) a 444 (e) </t>
  </si>
  <si>
    <t>10(b)</t>
  </si>
  <si>
    <t>EU CR5</t>
  </si>
  <si>
    <t>Šablona EU CR5 – Standardizovaný přístup</t>
  </si>
  <si>
    <t xml:space="preserve">444 (e) </t>
  </si>
  <si>
    <t>10(c)</t>
  </si>
  <si>
    <t>Příloha XXI 
Zpřístupňování informací o použití přístupu IRB k úvěrovému riziku (vyjma úvěrového rizika protistrany)</t>
  </si>
  <si>
    <t>EU CRE</t>
  </si>
  <si>
    <t>Tabulka EU CRE – Požadavky na zpřístupnění kvalitativních informací, které se týkají přístupu IRB</t>
  </si>
  <si>
    <t xml:space="preserve">452 (a) až (f) </t>
  </si>
  <si>
    <t>11(a)</t>
  </si>
  <si>
    <t>Příloha XXI</t>
  </si>
  <si>
    <t>Příloha XXII</t>
  </si>
  <si>
    <t>EU CR6</t>
  </si>
  <si>
    <t xml:space="preserve">Šablona EU CR6 – Přístup IRB – Expozice úvěrového rizika podle kategorie expozic a rozmezí hodnot PD
</t>
  </si>
  <si>
    <t xml:space="preserve">452 (g),(i) až(v) </t>
  </si>
  <si>
    <t>11(b)</t>
  </si>
  <si>
    <t>EU CR6-A</t>
  </si>
  <si>
    <t>Šablona EU CR6-A – Rozsah použití přístupu IRB a standardizovaného přístupu</t>
  </si>
  <si>
    <t xml:space="preserve">452 (b) </t>
  </si>
  <si>
    <t>EU CR7</t>
  </si>
  <si>
    <t xml:space="preserve">Šablona EU CR7 – Přístup IRB – Účinek úvěrových derivátů použitých jako techniky snižování úvěrového rizika na objem rizikově vážených expozic (RWEA)
</t>
  </si>
  <si>
    <t xml:space="preserve">453 (j) </t>
  </si>
  <si>
    <t>11(c)</t>
  </si>
  <si>
    <t>EU CR7-A</t>
  </si>
  <si>
    <t>Šablona EU CR7-A – Přístup IRB – Zpřístupňování informací o rozsahu využití technik snižování úvěrového rizika</t>
  </si>
  <si>
    <t xml:space="preserve">453 (g) </t>
  </si>
  <si>
    <t>EU CR8</t>
  </si>
  <si>
    <t xml:space="preserve">Šablona EU CR8 – Tokové výkazy objemů rizikově vážených expozic (RWEA) o expozicích úvěrového rizika podle přístupu IRB </t>
  </si>
  <si>
    <t xml:space="preserve">438 (h) </t>
  </si>
  <si>
    <t>11(d)</t>
  </si>
  <si>
    <t>CR9</t>
  </si>
  <si>
    <t>Šablona CR9 – Přístup IRB – Zpětné testování PD podle kategorií expozic (pevně stanovená stupnice PD)</t>
  </si>
  <si>
    <t xml:space="preserve">452 (h) </t>
  </si>
  <si>
    <t>11(e)</t>
  </si>
  <si>
    <t>CR9.1</t>
  </si>
  <si>
    <t>Šablona CR9.1 – Přístup IRB – Zpětné testování PD podle kategorií expozic (pouze pro odhady PD v souladu s čl. 180 odst. 1 písm. f) CRR)</t>
  </si>
  <si>
    <t xml:space="preserve">452 (h)/
180(1) (f) </t>
  </si>
  <si>
    <t>Příloha XXIII 
Zpřístupňování informací o specializovaných úvěrových expozicích a akciových expozicích podle metody zjednodušené rizikové váhy</t>
  </si>
  <si>
    <t>EU CR10</t>
  </si>
  <si>
    <t>Šablona EU CR10 – Specializované úvěrové expozice a akciové expozice podle metody zjednodušené rizikové váhy</t>
  </si>
  <si>
    <t>438 e)</t>
  </si>
  <si>
    <t>Příloha XXIII</t>
  </si>
  <si>
    <t>Příloha XXIV</t>
  </si>
  <si>
    <t>Příloha XXV 
Zpřístupňování informací o úvěrovém riziku protistrany</t>
  </si>
  <si>
    <t>EU CCRA</t>
  </si>
  <si>
    <t>Tabulka EU CCRA – Zpřístupňování kvalitativních informací, které se týkají úvěrového rizika protistrany</t>
  </si>
  <si>
    <t xml:space="preserve">439 (a), (b), (c), (d) </t>
  </si>
  <si>
    <t>13(a)</t>
  </si>
  <si>
    <t>Příloha XXV</t>
  </si>
  <si>
    <t>Příloha XXVI</t>
  </si>
  <si>
    <t>EU CCR1</t>
  </si>
  <si>
    <t>Šablona EU CCR1 – Analýza expozic s úvěrovým rizikem protistrany podle přístupu</t>
  </si>
  <si>
    <t xml:space="preserve">439 (f), (g), (k), (m) </t>
  </si>
  <si>
    <t>13(b)</t>
  </si>
  <si>
    <t>2/ 1 pro bod (m)</t>
  </si>
  <si>
    <t>EU CCR2</t>
  </si>
  <si>
    <t>Šablona EU CCR2 – Transakce podléhající kapitálovým požadavkům na riziko související s úvěrovou úpravou v ocenění</t>
  </si>
  <si>
    <t>439(h)</t>
  </si>
  <si>
    <t>13(c)</t>
  </si>
  <si>
    <t>EU CCR3</t>
  </si>
  <si>
    <t>Šablona EU CCR3 – Standardizovaný přístup – Expozice s úvěrovým rizikem protistrany podle regulatorních kategorií expozic a rizikové váhy</t>
  </si>
  <si>
    <t xml:space="preserve">439 (l) 
odkazující na 444 (e) </t>
  </si>
  <si>
    <t>13(d)</t>
  </si>
  <si>
    <t>EU CCR4</t>
  </si>
  <si>
    <t>Šablona EU CCR4 – Přístup IRB – Expozice s úvěrovým rizikem protistrany podle kategorie expozic a stupnice PD</t>
  </si>
  <si>
    <t xml:space="preserve">439 (l) 
odkazující na  452 (g) </t>
  </si>
  <si>
    <t>EU CCR5</t>
  </si>
  <si>
    <t>Šablona EU CCR5 – Složení kolaterálu pro expozice s úvěrovým rizikem protistrany</t>
  </si>
  <si>
    <t>439 e)</t>
  </si>
  <si>
    <t>13(e)</t>
  </si>
  <si>
    <t>EU CCR6</t>
  </si>
  <si>
    <t>Šablona EU CCR6 – Expozice úvěrových derivátů</t>
  </si>
  <si>
    <t>438(j)</t>
  </si>
  <si>
    <t>13(f)</t>
  </si>
  <si>
    <t>EU CCR7</t>
  </si>
  <si>
    <t>Šablona EU CCR7 – Tokové výkazy objemů rizikově vážených expozic o expozicích s úvěrovým rizikem protistrany podle metody interního modelu</t>
  </si>
  <si>
    <t>438(h)</t>
  </si>
  <si>
    <t>13(g)</t>
  </si>
  <si>
    <t>EU CCR8</t>
  </si>
  <si>
    <t>Šablona EU CCR8 – Expozice vůči ústředním protistranám</t>
  </si>
  <si>
    <t>439(i)</t>
  </si>
  <si>
    <t>13(h)</t>
  </si>
  <si>
    <t>Příloha XXVII
Zpřístupňování informací o expozicích vůči sekuritizovaným pozicím</t>
  </si>
  <si>
    <t>EU SECA</t>
  </si>
  <si>
    <t xml:space="preserve">Tabulka EU SECA – Požadavky na zpřístupnění kvalitativních informací, které se týkají sekuritizovaných expozic </t>
  </si>
  <si>
    <t xml:space="preserve"> 449 (a) až (i)</t>
  </si>
  <si>
    <t>14(a)</t>
  </si>
  <si>
    <t>Příloha XXVII</t>
  </si>
  <si>
    <t>Příloha XXVIII</t>
  </si>
  <si>
    <t>EU SEC1</t>
  </si>
  <si>
    <t>Šablona EU SEC1 – Sekuritizované expozice v investičním portfoliu</t>
  </si>
  <si>
    <t xml:space="preserve"> 449 (j) </t>
  </si>
  <si>
    <t>14(b)</t>
  </si>
  <si>
    <t>EU SEC2</t>
  </si>
  <si>
    <t>Šablona EU SEC2 – Sekuritizované expozice v obchodním portfoliu</t>
  </si>
  <si>
    <t>EU SEC3</t>
  </si>
  <si>
    <t>Šablona EU SEC3 – Sekuritizované expozice v investičním portfoliu a související regulativní kapitálové požadavky – instituce jednající jako původce nebo sponzor</t>
  </si>
  <si>
    <t>449 (k)(i)</t>
  </si>
  <si>
    <t>14(c)</t>
  </si>
  <si>
    <t>EU SEC4</t>
  </si>
  <si>
    <t>Šablona EU SEC4 – Sekuritizované expozice v investičním portfoliu a související regulatorní kapitálové požadavky – instituce jednající jako investor</t>
  </si>
  <si>
    <t xml:space="preserve">449 (k)(ii) </t>
  </si>
  <si>
    <t>EU SEC5</t>
  </si>
  <si>
    <t>Šablona EU SEC5 – Expozice sekuritizované institucí – Expozice v selhání a specifické úpravy o úvěrové riziko</t>
  </si>
  <si>
    <t>449(l)</t>
  </si>
  <si>
    <t>14(d)</t>
  </si>
  <si>
    <t>Příloha XXIX
Zpřístupňování informací o tržním riziku podle standardizovaného a interního přístupu</t>
  </si>
  <si>
    <t>EU MRA</t>
  </si>
  <si>
    <t>Tabulka EU MRA: Požadavky na zpřístupnění kvalitativních informací, které se týkají tržního rizika</t>
  </si>
  <si>
    <t xml:space="preserve"> 435(1)(a) až (d) </t>
  </si>
  <si>
    <t xml:space="preserve">15(2)(a) </t>
  </si>
  <si>
    <t>Příloha XXIX</t>
  </si>
  <si>
    <t>Příloha XXX</t>
  </si>
  <si>
    <t>1 
pouze  435(1)(a)</t>
  </si>
  <si>
    <t>EU MR1</t>
  </si>
  <si>
    <t>Šablona EU MR1 – Tržní riziko podle standardizovaného přístupu</t>
  </si>
  <si>
    <t>15(1)</t>
  </si>
  <si>
    <t>EU MRB</t>
  </si>
  <si>
    <t>Tabulka EU MRB: Požadavky na zpřístupnění kvalitativních informací pro instituce, které používají interní modely pro tržní riziko</t>
  </si>
  <si>
    <t xml:space="preserve">455  (a),(b),(c),(f) </t>
  </si>
  <si>
    <t xml:space="preserve">15(2)(b) </t>
  </si>
  <si>
    <t>EU MR2-A</t>
  </si>
  <si>
    <t>Šablona EU MR2-A – Tržní riziko podle přístupu interního modelu (IMA)</t>
  </si>
  <si>
    <t xml:space="preserve">445 (e) </t>
  </si>
  <si>
    <t xml:space="preserve">15(2)(c) </t>
  </si>
  <si>
    <t>EU MR2-B</t>
  </si>
  <si>
    <t>Šablona EU MR2-B – Tokové výkazy rizikově vážených expozic vůči tržnímu riziku podle přístupu IMA</t>
  </si>
  <si>
    <t xml:space="preserve">15(2)(d) </t>
  </si>
  <si>
    <t>EU MR3</t>
  </si>
  <si>
    <t>Šablona EU MR3 – Hodnoty IMA pro obchodní portfolia</t>
  </si>
  <si>
    <t xml:space="preserve">445 (d) </t>
  </si>
  <si>
    <t xml:space="preserve">15(2)(e) </t>
  </si>
  <si>
    <t>EU MR4</t>
  </si>
  <si>
    <t>Šablona EU MR4 – Porovnání odhadů VaR se zisky/ztrátami</t>
  </si>
  <si>
    <t xml:space="preserve">445 (g) </t>
  </si>
  <si>
    <t xml:space="preserve">15(2)(f) </t>
  </si>
  <si>
    <t>Příloha XXXI
Zpřístupňování informací o operačním riziku</t>
  </si>
  <si>
    <t>EU ORA</t>
  </si>
  <si>
    <t>Tabulka EU ORA – Kvalitativní informace o operačním riziku</t>
  </si>
  <si>
    <t xml:space="preserve"> 435(1), 446 a 454 </t>
  </si>
  <si>
    <t>Příloha XXXI</t>
  </si>
  <si>
    <t>Příloha XXXII</t>
  </si>
  <si>
    <t xml:space="preserve">1
pouze  435(1) (a), (e) a (f) </t>
  </si>
  <si>
    <t>EU OR1</t>
  </si>
  <si>
    <t xml:space="preserve"> Šablona EU OR1 – Kapitálové požadavky k operačnímu riziku a objemy rizikově vážených expozic</t>
  </si>
  <si>
    <t xml:space="preserve">446 a 454 </t>
  </si>
  <si>
    <t>Příloha XXXIII 
Zpřístupňování informací o zásadách odměňování</t>
  </si>
  <si>
    <t>EU  REMA</t>
  </si>
  <si>
    <t>Tabulka EU REMA – Zásady odměňování</t>
  </si>
  <si>
    <t xml:space="preserve"> 450(1) (a), (b), (c), (d), (e), (f), (j) a (k)  a 450(2) </t>
  </si>
  <si>
    <t>17(a)</t>
  </si>
  <si>
    <t>Příloha XXXIII</t>
  </si>
  <si>
    <t>Příloha XXXIV</t>
  </si>
  <si>
    <t xml:space="preserve">1
pouze 450(1) (a) až (d) a (j) </t>
  </si>
  <si>
    <t>EU REM1</t>
  </si>
  <si>
    <t xml:space="preserve">Šablona EU REM1 – Výše odměn v účetním období </t>
  </si>
  <si>
    <t xml:space="preserve"> 450(1) (h)(i) až (ii) </t>
  </si>
  <si>
    <t>17(b)</t>
  </si>
  <si>
    <t>EU REM2</t>
  </si>
  <si>
    <t>Šablona EU REM2 – Zvláštní platby pracovníkům, jejichž pracovní činnosti mají podstatný dopad na rizikový profil daných institucí (vybraní zaměstnanci)</t>
  </si>
  <si>
    <t xml:space="preserve">450(1)  (h)(v) až (vii) </t>
  </si>
  <si>
    <t>17(c)</t>
  </si>
  <si>
    <t>EU REM3</t>
  </si>
  <si>
    <t xml:space="preserve">Šablona EU REM3 – Odměny s odloženou splatností </t>
  </si>
  <si>
    <t xml:space="preserve"> 450(1)  (h)(iii) až (iv) </t>
  </si>
  <si>
    <t>17(d)</t>
  </si>
  <si>
    <t>EU REM4</t>
  </si>
  <si>
    <t>Šablona EU REM4 – Odměny ve výši 1 milion EUR nebo více ročně</t>
  </si>
  <si>
    <t xml:space="preserve">450 (1)(i) </t>
  </si>
  <si>
    <t>17(e)</t>
  </si>
  <si>
    <t>EU REM5</t>
  </si>
  <si>
    <t>Šablona EU REM5 – Informace o odměnách pracovníků, jejichž pracovní činnosti mají podstatný dopad na rizikový profil daných institucí (vybraní zaměstnanci)</t>
  </si>
  <si>
    <t xml:space="preserve"> 450(1)(g) </t>
  </si>
  <si>
    <t>Příloha XXXV 
Zpřístupňování informací o zatížení aktiv</t>
  </si>
  <si>
    <t>EU AE1</t>
  </si>
  <si>
    <t>Šablona EU AE1 – Zatížená a nezatížená aktiva</t>
  </si>
  <si>
    <t>443</t>
  </si>
  <si>
    <t>Příloha XXXV</t>
  </si>
  <si>
    <t>Příloha XXXVI</t>
  </si>
  <si>
    <t>EU AE2</t>
  </si>
  <si>
    <t>Šablona EU AE2 – Přijatý kolaterál a emitované vlastní dluhové cenné papíry</t>
  </si>
  <si>
    <t>EU AE3</t>
  </si>
  <si>
    <t>Šablona EU AE3 – Zdroje zatížení</t>
  </si>
  <si>
    <t>EU AE4</t>
  </si>
  <si>
    <t>Tabulka EU AE4 – Průvodní komentář</t>
  </si>
  <si>
    <t>Příloha XXXVII 
Zpřístupňování informací o expozicích vůči úrokovému riziku u pozic nezahrnutých do obchodního portfolia</t>
  </si>
  <si>
    <t>EU IRRBBA</t>
  </si>
  <si>
    <t>Tabulka EU IRRBBA – Kvalitativní informace o úrokových rizicích investičního portfolia</t>
  </si>
  <si>
    <t>448</t>
  </si>
  <si>
    <t>16a</t>
  </si>
  <si>
    <t>Příloha XXXVII</t>
  </si>
  <si>
    <t>Příloha XXXVIII</t>
  </si>
  <si>
    <t>EU IRRBB1</t>
  </si>
  <si>
    <t>Šablona EU IRRBB1 – Úroková rizika investičního portfolia</t>
  </si>
  <si>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</si>
  <si>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</si>
  <si>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</si>
  <si>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431(3)</t>
  </si>
  <si>
    <t>Klíčové prvky formálních zásad instituce přijatých k naplnění požadavků na zpřístupňování informací</t>
  </si>
  <si>
    <t>Uveřejňování informací  podle článku 473a nařízení (EU) č. 575/2013, pokud jde o přechodná ustanovení pro zmírnění dopadu zavedení IFRS 9 na kapitál</t>
  </si>
  <si>
    <t>EBA/GL/2018/01
Zpřístupňování informací v souvislosti s IFRS9</t>
  </si>
  <si>
    <t>IFRS9(468)</t>
  </si>
  <si>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</si>
  <si>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473a (468)</t>
  </si>
  <si>
    <t>EBA/GL/2018/10
Zpřístupňování informací  o nevýkonných expozicích a expozicích s úlevou (ve znění obecných pokynů EBA/GL/2022/13)</t>
  </si>
  <si>
    <t>Šablona 1</t>
  </si>
  <si>
    <r>
      <t>Úvěrová kvalita expozic s úlevou (totožná se šablonou</t>
    </r>
    <r>
      <rPr>
        <b/>
        <sz val="11"/>
        <rFont val="Aptos Narrow"/>
        <family val="2"/>
        <charset val="238"/>
        <scheme val="minor"/>
      </rPr>
      <t xml:space="preserve"> EU CQ1</t>
    </r>
    <r>
      <rPr>
        <sz val="11"/>
        <rFont val="Aptos Narrow"/>
        <family val="2"/>
        <charset val="238"/>
        <scheme val="minor"/>
      </rPr>
      <t>)</t>
    </r>
  </si>
  <si>
    <t>ano (viz EU CQ1)</t>
  </si>
  <si>
    <t>Příloha č. I EBA/GL/2018/10</t>
  </si>
  <si>
    <t>Šablona 3</t>
  </si>
  <si>
    <r>
      <t>Úvěrová kvalita výkonných a nevýkonných expozic podle počtu dnů po splatnosti (totožná se šablonou</t>
    </r>
    <r>
      <rPr>
        <b/>
        <sz val="11"/>
        <rFont val="Aptos Narrow"/>
        <family val="2"/>
        <charset val="238"/>
        <scheme val="minor"/>
      </rPr>
      <t xml:space="preserve"> EU CQ3</t>
    </r>
    <r>
      <rPr>
        <sz val="11"/>
        <rFont val="Aptos Narrow"/>
        <family val="2"/>
        <charset val="238"/>
        <scheme val="minor"/>
      </rPr>
      <t>)</t>
    </r>
  </si>
  <si>
    <t>ano (viz EU CQ3)</t>
  </si>
  <si>
    <t>Příloha č. II EBA/GL/2018/10</t>
  </si>
  <si>
    <t>Šablona 4</t>
  </si>
  <si>
    <r>
      <t xml:space="preserve">Výkonné a nevýkonné expozice a související opravné položky (totožná se šablonou </t>
    </r>
    <r>
      <rPr>
        <b/>
        <sz val="11"/>
        <rFont val="Aptos Narrow"/>
        <family val="2"/>
        <charset val="238"/>
        <scheme val="minor"/>
      </rPr>
      <t>EU CR1</t>
    </r>
    <r>
      <rPr>
        <sz val="11"/>
        <rFont val="Aptos Narrow"/>
        <family val="2"/>
        <charset val="238"/>
        <scheme val="minor"/>
      </rPr>
      <t>)</t>
    </r>
  </si>
  <si>
    <t>ano (viz EU CR1)</t>
  </si>
  <si>
    <t>Šablona 9</t>
  </si>
  <si>
    <r>
      <t xml:space="preserve">Kolaterál získaný převzetím a exekucí (totožná se šablonou </t>
    </r>
    <r>
      <rPr>
        <b/>
        <sz val="11"/>
        <rFont val="Aptos Narrow"/>
        <family val="2"/>
        <charset val="238"/>
        <scheme val="minor"/>
      </rPr>
      <t>EU CQ7</t>
    </r>
    <r>
      <rPr>
        <sz val="11"/>
        <rFont val="Aptos Narrow"/>
        <family val="2"/>
        <charset val="238"/>
        <scheme val="minor"/>
      </rPr>
      <t>)</t>
    </r>
  </si>
  <si>
    <t>ano (viz EU CQ7)</t>
  </si>
  <si>
    <t>Příloha č. V EBA/GL/2018/10</t>
  </si>
  <si>
    <t>Legenda</t>
  </si>
  <si>
    <t>barevné označení listu obsahujícího šablonu</t>
  </si>
  <si>
    <t>barevné označení listu obsahujícího tabulku</t>
  </si>
  <si>
    <t>barevné označení listu obsahujícího souhrn šablon a tabulek dle dané přílohy I až XXXVII  ITS, obecných pokynů EBA nebo CRR</t>
  </si>
  <si>
    <t>barevné označení šablon a tabulek na listu Obsah, které uveřejňují velké dceřiné podniky mateřských institucí v EU (včetně  četnosti jejich uveřejňování - sloupce B,M,N)*</t>
  </si>
  <si>
    <t>*Velké dceřiné podniky mateřských institucí v EU uveřejňují informace uvedené v článcích 437, 438, 440, 442, 450, 451, 451a a 453 na individuálním základě, nebo je-li to relevantní, na subkonsolidovaném základě.</t>
  </si>
  <si>
    <t>Písemné potvrzení člena vedoucího orgánu nebo vrcholného vedení</t>
  </si>
  <si>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</si>
  <si>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t>Vložte kopii písemného potvrzení člena vedoucího orgánu nebo vrcholného vedení, např. ve formátu pdf.</t>
  </si>
  <si>
    <t>Celkový objem rizikové expozice</t>
  </si>
  <si>
    <t>Celkové kapitálové požadavky</t>
  </si>
  <si>
    <t>T</t>
  </si>
  <si>
    <t>T-1</t>
  </si>
  <si>
    <t>Úvěrové riziko (vyjma úvěrového rizika protistrany)</t>
  </si>
  <si>
    <t xml:space="preserve">Z toho standardizovaný přístup </t>
  </si>
  <si>
    <t xml:space="preserve">Z toho základní přístup IRB </t>
  </si>
  <si>
    <t>Z toho rozřazovací přístup</t>
  </si>
  <si>
    <t>EU 4a</t>
  </si>
  <si>
    <t>Z toho akcie na základě metody zjednodušené rizikové váhy</t>
  </si>
  <si>
    <t xml:space="preserve">Z toho pokročilý přístup IRB </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</si>
  <si>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</si>
  <si>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</si>
  <si>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</si>
  <si>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</si>
  <si>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</si>
  <si>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</si>
  <si>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</si>
  <si>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</si>
  <si>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</si>
  <si>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</si>
  <si>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</si>
  <si>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</si>
  <si>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</si>
  <si>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</si>
  <si>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</si>
  <si>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</si>
  <si>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</si>
  <si>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</si>
  <si>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</si>
  <si>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</si>
  <si>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</si>
  <si>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</si>
  <si>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</si>
  <si>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</si>
  <si>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</si>
  <si>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</si>
  <si>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 xml:space="preserve">   CS
Příloha I</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</si>
  <si>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</si>
  <si>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</si>
  <si>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</si>
  <si>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</si>
  <si>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</si>
  <si>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</si>
  <si>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</si>
  <si>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</si>
  <si>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</si>
  <si>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Aptos Narrow"/>
        <family val="2"/>
        <scheme val="minor"/>
      </rPr>
      <t>Kapitálové poměry (vyjádřeno jako procentní podíl objemu rizikově vážené expozice)</t>
    </r>
  </si>
  <si>
    <r>
      <rPr>
        <sz val="11"/>
        <color theme="1"/>
        <rFont val="Aptos Narrow"/>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</si>
  <si>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</si>
  <si>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</si>
  <si>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</si>
  <si>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</si>
  <si>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Aptos Narrow"/>
        <family val="2"/>
        <scheme val="minor"/>
      </rPr>
      <t>Dodatečné kapitálové požadavky k řešení rizik jiných než je riziko nadměrné páky (%)</t>
    </r>
    <r>
      <rPr>
        <sz val="11"/>
        <color rgb="FF000000"/>
        <rFont val="Aptos Narrow"/>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</si>
  <si>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</si>
  <si>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</si>
  <si>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</si>
  <si>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</si>
  <si>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</si>
  <si>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</si>
  <si>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</si>
  <si>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</si>
  <si>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</si>
  <si>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</si>
  <si>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</si>
  <si>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</si>
  <si>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</si>
  <si>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</si>
  <si>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</si>
  <si>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</si>
  <si>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</si>
  <si>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</si>
  <si>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</si>
  <si>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</si>
  <si>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</si>
  <si>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</si>
  <si>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Aptos Narrow"/>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</si>
  <si>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</si>
  <si>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</si>
  <si>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</si>
  <si>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</si>
  <si>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</si>
  <si>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Not applicable</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</si>
  <si>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</si>
  <si>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</si>
  <si>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</si>
  <si>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</si>
  <si>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</si>
  <si>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</si>
  <si>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</si>
  <si>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</si>
  <si>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</si>
  <si>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</si>
  <si>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</si>
  <si>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</si>
  <si>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</si>
  <si>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</si>
  <si>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</si>
  <si>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</si>
  <si>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</si>
  <si>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</si>
  <si>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</si>
  <si>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</si>
  <si>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</si>
  <si>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</si>
  <si>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</si>
  <si>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</si>
  <si>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</si>
  <si>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Řádek</t>
  </si>
  <si>
    <t>Text ve volném formátu</t>
  </si>
  <si>
    <t>Čl. 438 písm. a) CRR</t>
  </si>
  <si>
    <t>(a)</t>
  </si>
  <si>
    <t>Přístup k hodnocení přiměřenosti vnitřně stanoveného kapitálu
Skupina ČSOB řídí svůj kapitálový poměr s cílem zajistit její dostatečnou úroveň i po zohlednění přirozeného růstu objemů obchodů a s ohledem na potenciální negativní makroekonomický vývoj. Skupina ČSOB posuzuje současně jak regulatorní hodnotu kapitálového poměru (tzv. Pilíř 1), tak i vnitřně stanovenou hodnotu kapitálového poměru (tzv. Pilíř 2, též systém vnitřně stanoveného kapitálu). V souladu s požadavky tzv. druhého pilíře Basel III, byl ve Skupině implementován systém vnitřně stanoveného kapitálu (ICAAP). Vedle standardních pravidel pro určení minimální výše kapitálové přiměřenosti slouží tento proces k určování kapitálových požadavků zohledňujících celkový rizikový profil Skupiny a porovnává tyto požadavky s kapitálem, který má Skupina k dispozici ke krytí rizik. ICAAP zohledňuje také rizika, kterým bude nebo by mohla být Skupina vystavena a pokrývá jak současnou, tak budoucí situaci v oblasti kapitálové přiměřenosti v rámci tříletého horizontu. Prognóza pracuje jak se základním scénářem, který bere v úvahu předpokládaný vnitřní a vnější růst, tak i alternativním – stressovým scénářem. Soubor pravidelných analýz doplňuje skupina hloubkovými stress-testy vybraných portfolií, dle aktuálních hrozeb</t>
  </si>
  <si>
    <t>Čl. 438 písm. c) CRR</t>
  </si>
  <si>
    <t>(b)</t>
  </si>
  <si>
    <t>Na vyžádání daného příslušného orgánu výsledek interního postupu pro hodnocení kapitálové přiměřenosti instituce
Obezřetnostní pravidla Basel III, respektive jim odpovídající evropská regulace ve formě příslušné směrnice a nařízení (CRD IV/CRR), s sebou přináší, mimo jiné, nové a přísnější kapitálové požadavky na finanční instituce. Podle těchto pravidel byla minimální hodnota ukazatele vysoce kvalitního kapitálu Tier 1 zvýšena ze 4 % podle Basel II na úroveň 6 % rizikově vážených aktiv, přičemž jeho nejkvalitnější část - kmenový kapitál - musí být minimálně na úrovni 4.5 % rizikově vážených aktiv. Nad uvedené minimální požadavky musí instituce udržovat další kapitálové rezervy, tzv. kapitálové polštáře, ve formě kmenového kapitálu, jako je bezpečnostní kapitálová rezerva ve výši 2.5 % či kapitálová rezerva ke krytí systémových rizik. Navíc je od roku 2014 národním regulátorům k dispozici možnost zavedení proticyklické kapitálové rezervy v rozmezí 0 – 2.5 % z celkového objemu rizikové expozice, kdy bylo první využití této rezervy v evropských jurisdikcích ohlášeno v průběhu roku 2015. Skupina promítla tyto změny do pravidelného řízení rizik a kapitálu.           
Celkový požadavek ČNB na minimální kapitálový poměr ve stavu k 31.12.2023 činí pro ČSOB skupinu 17.30 % celkového kapitálu a zahrnuje minimální požadavek 8.0 %, Pilíř 2 rezervu ve výši 2.4 % a tzv. kapitálové polštáře, požadavek na bezpečnostní kapitálovou rezervu ve výši 2.5 %, na rezervu pro krytí systémového rizika ve výši 2.5 % a proticyklickou kapitálovou rezervu ve výši 1.90 % kmenového kapitálu.
ČSOB skupina vykazovala celkový kapitálový poměr k 31.12.2023 ve výši 19.72 %, (tj. ČSOB skupina více než dostatečně pokryla  kapitálové požadavky nového regulatorního rámce označovaného Basel III, který je platný od 1.1.2014). Na základě pravidelné simulace budoucího vývoje ve střednědobém horizontu v rámci Pilíře 2, která byla předložena ČNB, je skupina ČSOB schopna splnit požadavky ČNB na minimální kapitálové poměry v uvažovaných makroekonomických scénářích. Odhadované úrovně ukazatele kapitálového poměru představují přiměřený prostor pro další rozvíjení obchodních aktivit a zachování spravedlivé výše odměny akcionářům.</t>
  </si>
  <si>
    <t xml:space="preserve">       CS
Příloha VII</t>
  </si>
  <si>
    <t xml:space="preserve"> (a)</t>
  </si>
  <si>
    <t xml:space="preserve">  (b)</t>
  </si>
  <si>
    <t>Výše</t>
  </si>
  <si>
    <r>
      <rPr>
        <b/>
        <sz val="11"/>
        <color theme="1"/>
        <rFont val="Aptos Narrow"/>
        <family val="2"/>
        <scheme val="minor"/>
      </rPr>
      <t>Zdroj podle referenčních čísel/písmen v rozvaze na základě regulatorní konsolidace</t>
    </r>
    <r>
      <rPr>
        <sz val="11"/>
        <color rgb="FF000000"/>
        <rFont val="Aptos Narrow"/>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</si>
  <si>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</si>
  <si>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</si>
  <si>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</si>
  <si>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</si>
  <si>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</si>
  <si>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</si>
  <si>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</si>
  <si>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</si>
  <si>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</si>
  <si>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</si>
  <si>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</si>
  <si>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</si>
  <si>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</si>
  <si>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</si>
  <si>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</si>
  <si>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</si>
  <si>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</si>
  <si>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</si>
  <si>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</si>
  <si>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</si>
  <si>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</si>
  <si>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</si>
  <si>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</si>
  <si>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</si>
  <si>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</si>
  <si>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</si>
  <si>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</si>
  <si>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</si>
  <si>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</si>
  <si>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</si>
  <si>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</si>
  <si>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</si>
  <si>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</si>
  <si>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</si>
  <si>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</si>
  <si>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</si>
  <si>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</si>
  <si>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Aptos Narrow"/>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</si>
  <si>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</si>
  <si>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</si>
  <si>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</si>
  <si>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</si>
  <si>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</si>
  <si>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</si>
  <si>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</si>
  <si>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Aptos Narrow"/>
        <family val="2"/>
        <scheme val="minor"/>
      </rPr>
      <t>Hodnota kvalifikovaných položek odečtených od položek vedlejšího kapitálu tier 1, která přesahuje hodnotu položek vedlejšího kapitálu tier 1 instituce (záporná hodnota)</t>
    </r>
  </si>
  <si>
    <t>27a</t>
  </si>
  <si>
    <r>
      <rPr>
        <sz val="9"/>
        <color theme="1"/>
        <rFont val="Aptos Narrow"/>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</si>
  <si>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</si>
  <si>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</si>
  <si>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</si>
  <si>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</si>
  <si>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</si>
  <si>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</si>
  <si>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</si>
  <si>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</si>
  <si>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</si>
  <si>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</si>
  <si>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</si>
  <si>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</si>
  <si>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</si>
  <si>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</si>
  <si>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</si>
  <si>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</si>
  <si>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</si>
  <si>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</si>
  <si>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</si>
  <si>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Aptos Narrow"/>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</si>
  <si>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</si>
  <si>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</si>
  <si>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</si>
  <si>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</si>
  <si>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</si>
  <si>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</si>
  <si>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</si>
  <si>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</si>
  <si>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</si>
  <si>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</si>
  <si>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</si>
  <si>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</si>
  <si>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</si>
  <si>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</si>
  <si>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</si>
  <si>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</si>
  <si>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</si>
  <si>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</si>
  <si>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</si>
  <si>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</si>
  <si>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</si>
  <si>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Aptos Narrow"/>
        <family val="2"/>
        <scheme val="minor"/>
      </rPr>
      <t>EU-56a</t>
    </r>
    <r>
      <rPr>
        <sz val="8"/>
        <color rgb="FF000000"/>
        <rFont val="Aptos Narrow"/>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</si>
  <si>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</si>
  <si>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</si>
  <si>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</si>
  <si>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</si>
  <si>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</si>
  <si>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</si>
  <si>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</si>
  <si>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</si>
  <si>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</si>
  <si>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</si>
  <si>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</si>
  <si>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</si>
  <si>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</si>
  <si>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</si>
  <si>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</si>
  <si>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</si>
  <si>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</si>
  <si>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</si>
  <si>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</si>
  <si>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</si>
  <si>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Aptos Narrow"/>
        <family val="2"/>
        <scheme val="minor"/>
      </rPr>
      <t>Nepoužije se</t>
    </r>
  </si>
  <si>
    <t>Objemy pod prahovými hodnotami pro odpočet (před použitím rizikových vah) </t>
  </si>
  <si>
    <r>
      <rPr>
        <sz val="9"/>
        <color theme="1"/>
        <rFont val="Aptos Narrow"/>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Aptos Narrow"/>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</si>
  <si>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</si>
  <si>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Aptos Narrow"/>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</si>
  <si>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</si>
  <si>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</si>
  <si>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</si>
  <si>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</si>
  <si>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</si>
  <si>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</si>
  <si>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</si>
  <si>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</si>
  <si>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(g)</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</si>
  <si>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</si>
  <si>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</si>
  <si>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</si>
  <si>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</si>
  <si>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Šablona EU CC2 – Sesouhlasení regulatorního kapitálu s rozvahou v auditované účetní závěrce</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</si>
  <si>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</si>
  <si>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</si>
  <si>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</si>
  <si>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</si>
  <si>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</si>
  <si>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Aptos Narrow"/>
        <family val="2"/>
        <scheme val="minor"/>
      </rPr>
      <t>Aktiva</t>
    </r>
    <r>
      <rPr>
        <sz val="11"/>
        <color rgb="FF000000"/>
        <rFont val="Aptos Narrow"/>
        <family val="2"/>
        <scheme val="minor"/>
      </rPr>
      <t xml:space="preserve"> </t>
    </r>
    <r>
      <rPr>
        <i/>
        <sz val="11"/>
        <color rgb="FF000000"/>
        <rFont val="Aptos Narrow"/>
        <family val="2"/>
        <scheme val="minor"/>
      </rPr>
      <t>– Rozdělení podle kategorií aktiv v rozvaze ve zveřejněné účetní závěrce</t>
    </r>
  </si>
  <si>
    <t>Pokladní hotovost, hotovost u centrálních bank a ostatní vklady na požádání</t>
  </si>
  <si>
    <t>FINANČNÍ AKTIVA K OBCHODOVÁNÍ</t>
  </si>
  <si>
    <t>NEOBCHODNÍ FINANČNÍ AKTIVA POVINNĚ OCEŇOVANÁ V REÁLNÉ HODNOTĚ VYKÁZANÉ DO ZISKU NEBO ZTRÁTY</t>
  </si>
  <si>
    <t>FINANČNÍ AKTIVA V REÁLNÉ HODNOTĚ PROSTŘEDNICTVÍM OSTATNÍHO ÚPLNÉHO VÝSLEDKU</t>
  </si>
  <si>
    <t>Finanční aktiva v naběhlé hodnotě</t>
  </si>
  <si>
    <t>Deriváty – zajišťovací účetnictví</t>
  </si>
  <si>
    <t>ZMĚNY REÁLNÉ HODNOTY ZAJIŠŤOVANÝCH POLOŽEK V PORTFOLIU ZAJIŠŤOVACÍCH NÁSTROJŮ PROTI ÚROKOVÉMU RIZIKU</t>
  </si>
  <si>
    <t>INVESTICE DO DCEŘINÝCH PODNIKŮ, SPOLEČNÝCH PODNIKŮ A PŘIDRUŽENÝCH PODNIKŮ</t>
  </si>
  <si>
    <t>Hmotná aktiva</t>
  </si>
  <si>
    <t>Nehmotná aktiva</t>
  </si>
  <si>
    <t>Daňové pohledávky</t>
  </si>
  <si>
    <t>Ostatní aktiva</t>
  </si>
  <si>
    <t>Neoběžná aktiva a vyřazované skupiny určené k prodeji</t>
  </si>
  <si>
    <t>Aktiva celkem</t>
  </si>
  <si>
    <r>
      <rPr>
        <b/>
        <sz val="11"/>
        <color rgb="FF000000"/>
        <rFont val="Aptos Narrow"/>
        <family val="2"/>
        <scheme val="minor"/>
      </rPr>
      <t>Závazky</t>
    </r>
    <r>
      <rPr>
        <sz val="11"/>
        <color rgb="FF000000"/>
        <rFont val="Aptos Narrow"/>
        <family val="2"/>
        <scheme val="minor"/>
      </rPr>
      <t xml:space="preserve"> </t>
    </r>
    <r>
      <rPr>
        <i/>
        <sz val="11"/>
        <color rgb="FF000000"/>
        <rFont val="Aptos Narrow"/>
        <family val="2"/>
        <scheme val="minor"/>
      </rPr>
      <t>– Rozdělení podle kategorií závazků v rozvaze ve zveřejněné účetní závěrce</t>
    </r>
  </si>
  <si>
    <t>FINANČNÍ ZÁVAZKY K OBCHODOVÁNÍ</t>
  </si>
  <si>
    <t>FINANČNÍ ZÁVAZKY V REÁLNÉ HODNOTĚ VYKÁZANÉ DO ZISKU NEBO ZTRÁTY</t>
  </si>
  <si>
    <t>Finanční závazky v naběhlé hodnotě</t>
  </si>
  <si>
    <t>Rezervy</t>
  </si>
  <si>
    <t>Daňové závazky</t>
  </si>
  <si>
    <t>Základní kapitál splatný na požádání</t>
  </si>
  <si>
    <t>Ostatní závazky</t>
  </si>
  <si>
    <t>Závazky zahrnuté ve vyřazovaných skupinách k prodeji</t>
  </si>
  <si>
    <t>Závazky celkem</t>
  </si>
  <si>
    <t>Vlastní kapitál</t>
  </si>
  <si>
    <t>Kapitál</t>
  </si>
  <si>
    <t>Emisní ážio</t>
  </si>
  <si>
    <t>Kumulovaný ostatní úplný výsledek</t>
  </si>
  <si>
    <t>Nerozdělený zisk</t>
  </si>
  <si>
    <t>Ostatní rezervy</t>
  </si>
  <si>
    <t>Zisk nebo ztráta připadající vlastníkům mateřského podniku</t>
  </si>
  <si>
    <t>Vlastní kapitál celkem</t>
  </si>
  <si>
    <t>Šablona EU CCA – Základní vlastnosti nástrojů regulatorního kapitálu a nástrojů způsobilých závazků</t>
  </si>
  <si>
    <t>Kvalitativní nebo kvantitativní informace – volně zadávané</t>
  </si>
  <si>
    <t>Emitent</t>
  </si>
  <si>
    <t>Československá obchodní banka, a. s.</t>
  </si>
  <si>
    <t>Specifický identifikační kód (např. CUSIP, ISIN nebo Bloomberg v případě soukromé investice)</t>
  </si>
  <si>
    <t>ISIN CZ0008000288</t>
  </si>
  <si>
    <t>2a</t>
  </si>
  <si>
    <t>Veřejná nebo soukromá investice</t>
  </si>
  <si>
    <t>Právní předpisy, jimiž se nástroj řídí</t>
  </si>
  <si>
    <t xml:space="preserve">Zákon č. 90/2012 Sb. o obchodních společnostech a družstvech (zákon o obchodních korporacích), ve znění pozdějších předpisů </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</si>
  <si>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</si>
  <si>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</si>
  <si>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</si>
  <si>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</si>
  <si>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</si>
  <si>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</si>
  <si>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Individuální a (sub-)konsolidovaná</t>
  </si>
  <si>
    <t xml:space="preserve">     Typ nástroje (typy upřesní každá jurisdikce)</t>
  </si>
  <si>
    <t>kmenová akcie</t>
  </si>
  <si>
    <t>Objem uznaný v regulatorním kapitálu nebo způsobilých závazcích (měna v milionech, k poslednímu datu pro vykazování)</t>
  </si>
  <si>
    <t>5.855 mil. Kč
(objem splaceného kapitálu v CET1 nástrojích)</t>
  </si>
  <si>
    <t xml:space="preserve">Nominální hodnota nástroje </t>
  </si>
  <si>
    <t>EU-9a</t>
  </si>
  <si>
    <t>Emisní cena</t>
  </si>
  <si>
    <t>EU-9b</t>
  </si>
  <si>
    <t>Cena při splacení</t>
  </si>
  <si>
    <t>Účetní klasifikace</t>
  </si>
  <si>
    <t>Vlastní kapitál akcionářů</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</si>
  <si>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</si>
  <si>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</si>
  <si>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</si>
  <si>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</si>
  <si>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</si>
  <si>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</si>
  <si>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</si>
  <si>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</si>
  <si>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</si>
  <si>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</si>
  <si>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</si>
  <si>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</si>
  <si>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</si>
  <si>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</si>
  <si>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</si>
  <si>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</si>
  <si>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</si>
  <si>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</si>
  <si>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</si>
  <si>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</si>
  <si>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</si>
  <si>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</si>
  <si>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</si>
  <si>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</si>
  <si>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</si>
  <si>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</si>
  <si>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</si>
  <si>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</si>
  <si>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</si>
  <si>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</si>
  <si>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</si>
  <si>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</si>
  <si>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</si>
  <si>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</si>
  <si>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</si>
  <si>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</si>
  <si>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</si>
  <si>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</si>
  <si>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</si>
  <si>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</si>
  <si>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</si>
  <si>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</si>
  <si>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</si>
  <si>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</si>
  <si>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</si>
  <si>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</si>
  <si>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</si>
  <si>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</si>
  <si>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</si>
  <si>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</si>
  <si>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</si>
  <si>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Členění podle zemí:</t>
  </si>
  <si>
    <t>CZ</t>
  </si>
  <si>
    <t>Zbytek světa</t>
  </si>
  <si>
    <t>Sazba proticyklické kapitálové rezervy stanovené konkrétně pro danou instituci</t>
  </si>
  <si>
    <t>Požadavek proticyklické kapitálové rezervy stanovené konkrétně pro danou instituci</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</si>
  <si>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</si>
  <si>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</si>
  <si>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</si>
  <si>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</si>
  <si>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Aptos Narrow"/>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</si>
  <si>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</si>
  <si>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</si>
  <si>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</si>
  <si>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Aptos Narrow"/>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</si>
  <si>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</si>
  <si>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</si>
  <si>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</si>
  <si>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</si>
  <si>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</si>
  <si>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</si>
  <si>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</si>
  <si>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</si>
  <si>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Aptos Narrow"/>
        <family val="2"/>
        <scheme val="minor"/>
      </rPr>
      <t>Celková míra expozic</t>
    </r>
  </si>
  <si>
    <t xml:space="preserve">     CS
Příloha XI</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</si>
  <si>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</si>
  <si>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</si>
  <si>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</si>
  <si>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</si>
  <si>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</si>
  <si>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</si>
  <si>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</si>
  <si>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</si>
  <si>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</si>
  <si>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</si>
  <si>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</si>
  <si>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</si>
  <si>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</si>
  <si>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</si>
  <si>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</si>
  <si>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</si>
  <si>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</si>
  <si>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</si>
  <si>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Aptos Narrow"/>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</si>
  <si>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</si>
  <si>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</si>
  <si>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</si>
  <si>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</si>
  <si>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</si>
  <si>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</si>
  <si>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</si>
  <si>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</si>
  <si>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</si>
  <si>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</si>
  <si>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</si>
  <si>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</si>
  <si>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</si>
  <si>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</si>
  <si>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</si>
  <si>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</si>
  <si>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</si>
  <si>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</si>
  <si>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Aptos Narrow"/>
        <family val="2"/>
        <scheme val="minor"/>
      </rPr>
      <t>(Obecná rezerva odečtená při výpočtu kapitálu tier 1 a specifická rezerva spojená s podrozvahovými expozicemi)</t>
    </r>
  </si>
  <si>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</si>
  <si>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</si>
  <si>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</si>
  <si>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</si>
  <si>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</si>
  <si>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</si>
  <si>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</si>
  <si>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</si>
  <si>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</si>
  <si>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</si>
  <si>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Aptos Narrow"/>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</si>
  <si>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</si>
  <si>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</si>
  <si>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</si>
  <si>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</si>
  <si>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</si>
  <si>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</si>
  <si>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</si>
  <si>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</si>
  <si>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</si>
  <si>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</si>
  <si>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</si>
  <si>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</si>
  <si>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</si>
  <si>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Aptos Narrow"/>
        <family val="2"/>
        <scheme val="minor"/>
      </rPr>
      <t>Pákový poměr (%)</t>
    </r>
  </si>
  <si>
    <t>EU-25</t>
  </si>
  <si>
    <t>Pákový poměr (vyjma dopadu vynětí investic veřejného sektoru a podpůrných úvěrů) (%)</t>
  </si>
  <si>
    <t>25a</t>
  </si>
  <si>
    <r>
      <rPr>
        <sz val="11"/>
        <color theme="1"/>
        <rFont val="Aptos Narrow"/>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</si>
  <si>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</si>
  <si>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</si>
  <si>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</si>
  <si>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</si>
  <si>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</si>
  <si>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</si>
  <si>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Aptos Narrow"/>
        <family val="2"/>
        <scheme val="minor"/>
      </rPr>
      <t>EU-27b</t>
    </r>
  </si>
  <si>
    <t>Volba přechodných ustanovení za účelem definice míry kapitálu</t>
  </si>
  <si>
    <t>Zpřístupnění středních hodnot</t>
  </si>
  <si>
    <r>
      <rPr>
        <sz val="11"/>
        <color theme="1"/>
        <rFont val="Aptos Narrow"/>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</si>
  <si>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</si>
  <si>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Aptos Narrow"/>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</si>
  <si>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</si>
  <si>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Aptos Narrow"/>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</si>
  <si>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</si>
  <si>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</si>
  <si>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</si>
  <si>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Šablona EU LR3 – LRSpl: Rozdělení rozvahových expozic (s výjimkou derivátů, SFT a vyňatých expozic)</t>
  </si>
  <si>
    <t>EU-1</t>
  </si>
  <si>
    <t>Celkové rozvahové expozice (s výjimkou derivátů, SFT a vyňatých expozic), z toho:</t>
  </si>
  <si>
    <t>EU-2</t>
  </si>
  <si>
    <t>Expozice obchodního portfolia</t>
  </si>
  <si>
    <t>EU-3</t>
  </si>
  <si>
    <t>Expozice bankovního portfolia, z toho:</t>
  </si>
  <si>
    <t>EU-4</t>
  </si>
  <si>
    <t>kryté dluhopisy</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</si>
  <si>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</si>
  <si>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</si>
  <si>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</si>
  <si>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</si>
  <si>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</si>
  <si>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</si>
  <si>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</si>
  <si>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</si>
  <si>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</si>
  <si>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</si>
  <si>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</si>
  <si>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</si>
  <si>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</si>
  <si>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</si>
  <si>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</si>
  <si>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Tabulka EU LRA: Zpřístupnění kvalitativních informací o pákovém poměru</t>
  </si>
  <si>
    <t>Popis postupů použitých k řízení rizika nadměrné páky</t>
  </si>
  <si>
    <t>Skupina ČSOB v souladu s nařízením (EU) č. 575/2013 udržuje zásady a postupy pro identifikaci, řízení a sledování rizika nadměrné páky. 
Pákový poměr je na pravidelné bázi vyhodnocován a monitorován. Dlouhodobě se Pákový poměr pohybuje nad hranicí 3%. Podrobné postupy jsou definovány v návaznosti na přímo účinné regulační předpisy a skupinové standardy v rámci skupiny ovládající banky.</t>
  </si>
  <si>
    <r>
      <rPr>
        <sz val="11"/>
        <color theme="1"/>
        <rFont val="Aptos Narrow"/>
        <family val="2"/>
        <scheme val="minor"/>
      </rPr>
      <t>Popis faktorů, které měly vliv na pákový poměr během období, kterého se zpřístupněný pákový poměr týká</t>
    </r>
  </si>
  <si>
    <t>Oproti stavu k 30.6.2023 pozorujeme nárůst kapitálu souběžně s poklesem celkové expozice pro pákový poměr. To vedlo k nárůstu pákového poměru o 0,52 procentního bodu na 4,57%.</t>
  </si>
  <si>
    <t>podle čl. 451a odst. 4 CRR</t>
  </si>
  <si>
    <t>Kvalitativní informace – volně zadávané</t>
  </si>
  <si>
    <t xml:space="preserve">Strategie a procesy řízení rizika likvidity včetně politik diverzifikace zdrojů a splatnosti plánovaného financování </t>
  </si>
  <si>
    <t>Struktura a organizace útvaru řízení rizik (pravomoci, stanovy a jiná opatření)</t>
  </si>
  <si>
    <t>(c)</t>
  </si>
  <si>
    <t>Popis stupně centralizace řízení likvidity a interakce mezi útvary skupiny</t>
  </si>
  <si>
    <t>(d)</t>
  </si>
  <si>
    <t>Rozsah a povaha systémů hlášení a měření rizika likvidity</t>
  </si>
  <si>
    <t>(e)</t>
  </si>
  <si>
    <t>Zásady zajištění a snižování rizika a strategie a postupy sledování trvalé efektivity zajištění a snižování rizika likvidity</t>
  </si>
  <si>
    <t>(f)</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</si>
  <si>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</si>
  <si>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</si>
  <si>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</si>
  <si>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</si>
  <si>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Aptos Narrow"/>
        <family val="2"/>
        <scheme val="minor"/>
      </rPr>
      <t>·</t>
    </r>
    <r>
      <rPr>
        <sz val="7"/>
        <color rgb="FF000000"/>
        <rFont val="Aptos Narrow"/>
        <family val="2"/>
        <scheme val="minor"/>
      </rPr>
      <t xml:space="preserve">         </t>
    </r>
    <r>
      <rPr>
        <sz val="12"/>
        <color rgb="FF000000"/>
        <rFont val="Aptos Narrow"/>
        <family val="2"/>
        <scheme val="minor"/>
      </rPr>
      <t>Limity koncentrace v seskupeních kolaterálu a zdrojích financování (produkty i protistrany)</t>
    </r>
  </si>
  <si>
    <r>
      <rPr>
        <sz val="12"/>
        <color theme="1"/>
        <rFont val="Aptos Narrow"/>
        <family val="2"/>
        <scheme val="minor"/>
      </rPr>
      <t>·</t>
    </r>
    <r>
      <rPr>
        <sz val="7"/>
        <color rgb="FF000000"/>
        <rFont val="Aptos Narrow"/>
        <family val="2"/>
        <scheme val="minor"/>
      </rPr>
      <t xml:space="preserve">         </t>
    </r>
    <r>
      <rPr>
        <sz val="12"/>
        <color rgb="FF000000"/>
        <rFont val="Aptos Narrow"/>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</si>
  <si>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Aptos Narrow"/>
        <family val="2"/>
        <scheme val="minor"/>
      </rPr>
      <t>·</t>
    </r>
    <r>
      <rPr>
        <sz val="7"/>
        <color rgb="FF000000"/>
        <rFont val="Aptos Narrow"/>
        <family val="2"/>
        <scheme val="minor"/>
      </rPr>
      <t xml:space="preserve">         </t>
    </r>
    <r>
      <rPr>
        <sz val="12"/>
        <color rgb="FF000000"/>
        <rFont val="Aptos Narrow"/>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</si>
  <si>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Aptos Narrow"/>
        <family val="2"/>
        <scheme val="minor"/>
      </rPr>
      <t>·</t>
    </r>
    <r>
      <rPr>
        <sz val="7"/>
        <color rgb="FF000000"/>
        <rFont val="Aptos Narrow"/>
        <family val="2"/>
        <scheme val="minor"/>
      </rPr>
      <t xml:space="preserve">         </t>
    </r>
    <r>
      <rPr>
        <sz val="12"/>
        <color rgb="FF000000"/>
        <rFont val="Aptos Narrow"/>
        <family val="2"/>
        <scheme val="minor"/>
      </rPr>
      <t>Rozvahové a podrozvahové položky v členění podle košů splatnosti a výsledné chybějící likvidity</t>
    </r>
  </si>
  <si>
    <t>Šablona EU LIQ1 – Kvantitativní informace o LCR</t>
  </si>
  <si>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</si>
  <si>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</si>
  <si>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</si>
  <si>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</si>
  <si>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</si>
  <si>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</si>
  <si>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</si>
  <si>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</si>
  <si>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</si>
  <si>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</si>
  <si>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</si>
  <si>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</si>
  <si>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</si>
  <si>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</si>
  <si>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</si>
  <si>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</si>
  <si>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</si>
  <si>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</si>
  <si>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</si>
  <si>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</si>
  <si>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</si>
  <si>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</si>
  <si>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</si>
  <si>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</si>
  <si>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</si>
  <si>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</si>
  <si>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</si>
  <si>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</si>
  <si>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</si>
  <si>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</si>
  <si>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</si>
  <si>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</si>
  <si>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</si>
  <si>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</si>
  <si>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</si>
  <si>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</si>
  <si>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</si>
  <si>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</si>
  <si>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</si>
  <si>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</si>
  <si>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</si>
  <si>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</si>
  <si>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</si>
  <si>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</si>
  <si>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</si>
  <si>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</si>
  <si>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</si>
  <si>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</si>
  <si>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</si>
  <si>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</si>
  <si>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</si>
  <si>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 xml:space="preserve">Šablona EU LIQ2 – Ukazatel čistého stabilního financování </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</si>
  <si>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</si>
  <si>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</si>
  <si>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</si>
  <si>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</si>
  <si>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</si>
  <si>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</si>
  <si>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</si>
  <si>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</si>
  <si>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</si>
  <si>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</si>
  <si>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</si>
  <si>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</si>
  <si>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</si>
  <si>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</si>
  <si>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</si>
  <si>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</si>
  <si>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</si>
  <si>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</si>
  <si>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</si>
  <si>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</si>
  <si>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</si>
  <si>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</si>
  <si>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</si>
  <si>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</si>
  <si>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</si>
  <si>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Aptos Narrow"/>
        <family val="2"/>
        <scheme val="minor"/>
      </rPr>
      <t>Výkonné transakce s financováním cenných papírů s finančními zákazníky zajištěné jinými aktivy a úvěry a pohledávkami za finančními institucemi</t>
    </r>
  </si>
  <si>
    <r>
      <rPr>
        <i/>
        <sz val="11"/>
        <color theme="1"/>
        <rFont val="Aptos Narrow"/>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</si>
  <si>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</si>
  <si>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</si>
  <si>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</si>
  <si>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</si>
  <si>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</si>
  <si>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</si>
  <si>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</si>
  <si>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Aptos Narrow"/>
        <family val="2"/>
        <scheme val="minor"/>
      </rPr>
      <t>Derivátová aktiva NSFR</t>
    </r>
    <r>
      <rPr>
        <sz val="11"/>
        <color theme="1"/>
        <rFont val="Aptos Narrow"/>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</si>
  <si>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</si>
  <si>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</si>
  <si>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</si>
  <si>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</si>
  <si>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</si>
  <si>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Zpřístupnění kvalitativních informací</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</si>
  <si>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
Pohledávka je „po splatnosti“, pokud došlo k nesplnění právní povinnosti uhradit pohledávku včas a řádně, tj. klient je v prodlení s platbami jistiny, úroků (vyjma úroků z prodlení), nebo poplatků. Po přechodu na IFRS 9 se termín „se sníženou hodnotou“ pro účely účetnictví již nepoužívá. Místo toho se používá pojem „nevýkonná pohledávka“, jehož definice je shodná pro účely účetnictví a řízení rizik, kdy stage 3 je rovna defaultu.</t>
  </si>
  <si>
    <t>Rozsah expozic po splatnosti (více než 90 dní), které nejsou považovány za znehodnocené, a příslušné odůvodnění.
Jedná se o případy smluv, kdy došlo k pojistné události a klient čeká na pojistné plnění. V takovém případě klient nic nesplácí a čeká se, kolik a kdy pojišťovna vyplatí, aby se mohlo udělat konečné finanční vyrovnání. Pohledávky tedy dál stárnou, dostávají se nad 90 a více dní po splatnosti, nejedná se ovšem o default. U jiných případů smluv se jedná o stav, kdy se vozidlo vrátilo a je v procesu prodeje a čeká se na dofakturaci. Znovu se ovšem nejedná o default.</t>
  </si>
  <si>
    <t>Popis metod použitých k určení obecných a specifických úprav o úvěrové riziko.
Obecné úpravy o úvěrové riziko Skupina neprovádí. O metodách použitých ke specifickým úpravám o úvěrové riziko pojednává následující text. Od 1. ledna 2018 se Skupina řídí účetním standardem IFRS 9. Důsledkem jsou, v porovnání s předchozími roky, následující změny:
• Kategorizace portfolia,
• Metodologie výpočtu opravných položek, kde se místo konceptu utrpěné ztráty nově používá koncept očekávané ztráty.
Portfolio se člení do tří stagí, přičemž při rozřazování úvěrů do jednotlivých stagí jsou brány v potaz následující faktory:
• Výrazné zvýšení úvěrového rizika od počátečního zaúčtování úvěru,
• Splátky jistiny či úroků jsou v prodlení déle než 90 dní nebo jsou známy problémy s likviditou dané protistrany,
• Zhoršení úvěruschopnosti, která je promítnuta ve vyšším PD (pravděpodobnost selhání) ratingu klienta,
• Porušení původních podmínek smlouvy.
Za účelem vyhodnocení, zdali došlo k výraznému zvýšení úvěrového rizika od počátečního poskytnutí úvěru, které by mohlo mít za následek přesun úvěru do stage 2, byl vyvinut symetrický víceúrovňový přístup (MTA). Pro úvěrová portfolia využívá Skupina pětistupňový přístup. Tento MTA je „waterfall“ (vodopádový) přístup s následujícími pěti stupni: 
1. Zhoršení interního PD ratingu klienta (odvozeno od PD použitého pro výpočet kapitálového požadavku) o dva a více stupňů od počátečního zaúčtování úvěru, pro retailové expozice se jedná 
o navýšení pravděpodobnosti výskytu selhání o 400 %, což je ekvivalentní ke zhoršení PD ratingu o dva stupně,
2. Expozici je poskytnuta úleva (Forbearance),
3. Expozice je v prodlení více než 30 dní,
4. Interní PD rating je roven 9 nebo jeho ekvivalentu pro retailové expozice,
5. Kolektivní vyhodnocení – manuální přesun založený na expertním posouzení informací o budoucím sociálním, politickém, regionálním a ekonomickém vývoji, které nejsou zohledněny v PD modelech.
V případě, že se pohledávka stane nevýkonnou, je (v závislosti na přístupu dle typu klienta) klient/pohledávka přesunut/a do stage 3.
Skupina využívá možnosti výjimky nízkého úvěrového rizika pro dluhové cenné papíry zařazené do Treasury a ALM (řízení aktiv a pasiv) portfolií.  Tzn. všechny expozice, které mají interní rating PD 1 – PD 3 zůstávají ve stage 1.
Tento účetní standard také zavedl pravidla pro přidělení do stage pro takzvaná POCI (purchased or originated credit-impaired) aktiva. Jedná se o aktiva, která se dostala na knihy banky již ve stavu selhání. Tato aktiva se v případě uzdravení přesouvají ze stage 3 do stage 2, ale za žádných okolností není možný jejich přesun do stage 1. Daná metodika se týká také finančních aktiv s úlevou, u kterých vinou úlevy došlo k zániku původního aktiva a vzniku aktiva nového, které již v době prvotního zaúčtování bylo v selhání.
Očekávaná úvěrová ztráta (opravná položka) je vypočítána na 12-ti měsíční bázi pro stage 1 a na celo-životní bázi pro stage 2 a stage 3.
Skupina vyvinula několik různých IFRS 9 modelů pro různé kombinace produktu a typu protistrany, jejichž účelem je dosáhnout správného výpočtu opravných položek. Ty jsou spočteny jako součet diskontovaných součinů IFRS 9 pravděpodobnosti selhání (PD), velikosti expozice v selhání (EaD) a ztráty plynoucí ze selhání (LGD) upravených o předpokládané splacení, a to v horizontu 12 měsíců nebo celé životnosti pohledávky v závislosti na přidělené stagi. Konečná hodnota opravné položky je vypočítána jako vážený součet opravných položek ze tří různých makroekonomických scénářů. Mezi uvažované makroekonomické ukazatele se řadí růst HDP, míra nezaměstnanosti, mezibankovní úroková míra, směnný kurz, výnos státních dluhopisů, ceny nemovitostí a inflace.
Ve výjimečným případech, kdy modelově spočtená opravná položka nereflektuje spolehlivý odhad očekávané ztráty vzhledem k dostupným informacím o budoucím sociálním, politickém, regionálním a ekonomickém vývoji, má management možnost opravnou položku na základě expertního názoru upravit.
Pro záruky, akreditivy a nečerpané úvěry jsou rezervy tvořeny stejným způsobem jako opravné položky pro úvěry a další pohledávky.</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</si>
  <si>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
Vlastní definice restrukturalizovaných expozic se (principiálně) neliší od definice expozice s úlevou uvedené v příloze V prováděcího nařízení Komise (EU) č. 680/2014.</t>
  </si>
  <si>
    <t>Pole s volně zadávanými kvalitativními informacemi</t>
  </si>
  <si>
    <t>Právní základ</t>
  </si>
  <si>
    <t>Čl. 453 písm. a) CRR</t>
  </si>
  <si>
    <t xml:space="preserve">Popis klíčových rysů zásad a procesů rozvahového a podrozvahového započtení s uvedením rozsahu, v jakém instituce rozvahové započtení používají
V rámci derivátových transakcí používá banka k účelu řízení kreditních rizik dohody o započtení typu ISDA a CMA. Tyto smlouvy, nebo jejich ekvivalenty, jsou aplikovány s většinou klientů, s nimiž má banka materiální derivátové expozice; kde materialita je měřena nominální hodnotou derivátu. V bance existuje systém limitů na protistrany (kde expozice je sledována na bázi MTM a nominálu). Tento systém sleduje vývoj limitů a jejich možné překročení na "téměř" real-time bázi. V případě překročení limitů je daný dealer povinný pozici uzavřít, nebo je možné dočasné schválení překročení limitu, doplněné o plán na jeho snížení. Pokud je to možné, překročení se řeší ex-ante, ještě než se materializuje. Procesně za přípravu a správu odpovídá vždy odpovědný business segment (první linie), který spolupracuje s právním oddělením. Pro účely regulatorního výpočtu rizikově vážených aktiv nechává banka každou jednotlivou smlouvu schvalovat Českou národní bankou.
</t>
  </si>
  <si>
    <t>Čl. 453 písm. b) CRR</t>
  </si>
  <si>
    <t>Klíčové rysy zásad a procesů oceňování a řízení způsobilého kolaterálu
Zajištění úvěrové angažovanosti (ÚA) je jedním z nástrojů, kterým banka ovlivňuje stupeň věřitelského rizika vyplývajícího z poskytnutí úvěru s cílem zajistit řádné splácení úvěru včetně příslušenství (tj. úroky a poplatky). Obecně platí, že čím je úvěr rizikovější a čím je doba splatnosti delší, tím kvalitnější způsob zajištění banka vyžaduje. Z tohoto pohledu je tedy zajištění poskytnuté ÚA jedním z klíčových nástrojů banky v oblasti minimalizace věřitelského rizika souvisejícího s poskytnutím úvěru. Zajištění ÚA je realizováno prostřednictvím tzv. zajišťovacích instrumentů, které svou samotnou existencí motivují klienty banky k úhradě svých závazků vyplývajících z poskytnuté ÚA a v případě potřeby zajišťují i nedobrovolné uhrazení pohledávek banky dlužníkem či třetí osobou. ČSOB provádí monitoring zajištění s cílem dosáhnout optimální zajištění pohledávek a minimalizovat úvěrové riziko vyplývající z poskytnuté ÚA.
Banka určuje zástavní hodnotu, která vyjadřuje hodnotu, případně cenu zajišťovacího instrumentu provedené v souladu se schválenými zásadami a postupy oceňování pro daný typ zajištění. Její stanovení vychází z definice tržní hodnoty dle mezinárodních standardů pro oceňování majetku (ISV) se zohledněním zákona č.151/97 Sb. O oceňování majetku (obecně odráží předpokládanou částku, za kterou by dané aktivum pravděpodobně bylo k datu ocenění směněno, a to mezi kupujícím a prodávajícím v transakci informovaných, samostatných a nezávislé jednajících subjektů za předpokladu vyhodnocení všech zjistitelných a známých rizik). Kde není možné stanovit tržní hodnotu, vychází se z hodnoty účetní. Zástavní hodnota je základem pro výpočet jistící hodnoty.</t>
  </si>
  <si>
    <r>
      <rPr>
        <sz val="11"/>
        <color theme="1"/>
        <rFont val="Aptos Narrow"/>
        <family val="2"/>
        <scheme val="minor"/>
      </rPr>
      <t>Čl. 453 písm. c) CRR</t>
    </r>
    <r>
      <rPr>
        <b/>
        <sz val="11"/>
        <color theme="1"/>
        <rFont val="Aptos Narrow"/>
        <family val="2"/>
        <scheme val="minor"/>
      </rPr>
      <t xml:space="preserve">
</t>
    </r>
  </si>
  <si>
    <r>
      <rPr>
        <sz val="11"/>
        <color theme="1"/>
        <rFont val="Aptos Narrow"/>
        <family val="2"/>
        <scheme val="minor"/>
      </rPr>
      <t>(c)</t>
    </r>
    <r>
      <rPr>
        <b/>
        <sz val="11"/>
        <color theme="1"/>
        <rFont val="Aptos Narrow"/>
        <family val="2"/>
        <scheme val="minor"/>
      </rPr>
      <t xml:space="preserve">
</t>
    </r>
  </si>
  <si>
    <t xml:space="preserve">Popis hlavních druhů kolaterálu přijímaných institucí za účelem snižování úvěrového rizika
</t>
  </si>
  <si>
    <t>Typ zajištění</t>
  </si>
  <si>
    <t>Typ ocenění</t>
  </si>
  <si>
    <t>Nemovitost</t>
  </si>
  <si>
    <t>znalec + portfoliové přecenění</t>
  </si>
  <si>
    <t>Ručení</t>
  </si>
  <si>
    <t>nominální hodnota ručení</t>
  </si>
  <si>
    <t>Pohledávky</t>
  </si>
  <si>
    <t>tržní hodnota / nominální hodnota pohledávek</t>
  </si>
  <si>
    <t>Movitá věc</t>
  </si>
  <si>
    <t>znalec + tržní hodnota</t>
  </si>
  <si>
    <t>Cenné papíry</t>
  </si>
  <si>
    <t>dle typu CP tržní hodnota</t>
  </si>
  <si>
    <t>Záruky</t>
  </si>
  <si>
    <t>nominální hodnota záruky</t>
  </si>
  <si>
    <t>Vklad</t>
  </si>
  <si>
    <t>nominální hodnota vkladu</t>
  </si>
  <si>
    <t>Typ produktu</t>
  </si>
  <si>
    <t>Požadavek na typ zajištění</t>
  </si>
  <si>
    <t>reverzní repo</t>
  </si>
  <si>
    <t>cenné papíry</t>
  </si>
  <si>
    <t>termínový úvěr</t>
  </si>
  <si>
    <t>n.a.</t>
  </si>
  <si>
    <t>kontokorentní úvěr</t>
  </si>
  <si>
    <t>revolvingový úvěr</t>
  </si>
  <si>
    <t>úvěry z kreditních karet</t>
  </si>
  <si>
    <t>odkup pohledávek</t>
  </si>
  <si>
    <t>pohledávky</t>
  </si>
  <si>
    <t>spotřební úvěry</t>
  </si>
  <si>
    <t>produkty finanční trhů s úvěrovým rizikem</t>
  </si>
  <si>
    <t>vystavené záruky</t>
  </si>
  <si>
    <t>záruky</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</si>
  <si>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</si>
  <si>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CDO/CDA máme zakázané.</t>
  </si>
  <si>
    <t xml:space="preserve">
Čl. 453 písm. e) CRR</t>
  </si>
  <si>
    <t>Informace o koncentracích tržního nebo úvěrového rizika v rámci snižování úvěrového rizika
Koncentrace na jednotlivé poskytovatele zajištění je sledována prostřednictvím interních limitů. Bonita poskytovatelů zajištění je pravidelně vyhodnocována.</t>
  </si>
  <si>
    <t>Šablona EU CR4 – Standardizovaný přístup – expozice úvěrového rizika a účinky snižování úvěrového rizika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</si>
  <si>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</si>
  <si>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</si>
  <si>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</si>
  <si>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</si>
  <si>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</si>
  <si>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</si>
  <si>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</si>
  <si>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</si>
  <si>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</si>
  <si>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</si>
  <si>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</si>
  <si>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</si>
  <si>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</si>
  <si>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</si>
  <si>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</si>
  <si>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</si>
  <si>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</si>
  <si>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</si>
  <si>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</si>
  <si>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</si>
  <si>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</si>
  <si>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</si>
  <si>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Šablona EU CR7 – Přístup IRB – Účinek úvěrových derivátů použitých jako techniky snižování úvěrového rizika na objem rizikově vážených expozic (RWEA)</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</si>
  <si>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</si>
  <si>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</si>
  <si>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</si>
  <si>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</si>
  <si>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</si>
  <si>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</si>
  <si>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</si>
  <si>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</si>
  <si>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</si>
  <si>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</si>
  <si>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</si>
  <si>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kvalifikované revolvingové expozice</t>
  </si>
  <si>
    <t>z toho retailová oblast – MSP – ostatní</t>
  </si>
  <si>
    <t>z toho retailová oblast – jiné než MSP – ostatní</t>
  </si>
  <si>
    <t>CELKEM (včetně expozic, na něž se vztahuje základní a pokročilý přístup IRB)</t>
  </si>
  <si>
    <t>Pokročilý přístup IRB (A-IRB)</t>
  </si>
  <si>
    <t xml:space="preserve">Celkové expozice
</t>
  </si>
  <si>
    <t>Techniky snižování úvěrového rizika</t>
  </si>
  <si>
    <t>Metody snižování úvěrového rizika ve výpočtu RWEA</t>
  </si>
  <si>
    <t>Majetkové zajištění úvěrového 
rizika (FCP)</t>
  </si>
  <si>
    <t xml:space="preserve"> Osobní zajištění úvěrového 
rizika (UFCP)</t>
  </si>
  <si>
    <r>
      <rPr>
        <b/>
        <sz val="9"/>
        <color theme="1"/>
        <rFont val="Aptos Narrow"/>
        <family val="2"/>
        <charset val="238"/>
        <scheme val="minor"/>
      </rPr>
      <t xml:space="preserve">RWEA bez substitučních účinků
</t>
    </r>
    <r>
      <rPr>
        <sz val="9"/>
        <color theme="1"/>
        <rFont val="Aptos Narrow"/>
        <family val="2"/>
        <charset val="238"/>
        <scheme val="minor"/>
      </rPr>
      <t xml:space="preserve">(pouze redukční účinky)
</t>
    </r>
  </si>
  <si>
    <r>
      <t xml:space="preserve">RWEA se substitučními účinky
</t>
    </r>
    <r>
      <rPr>
        <sz val="9"/>
        <color theme="1"/>
        <rFont val="Aptos Narrow"/>
        <family val="2"/>
        <charset val="238"/>
        <scheme val="minor"/>
      </rPr>
      <t>(redukční i substituční účinky)</t>
    </r>
    <r>
      <rPr>
        <b/>
        <sz val="9"/>
        <color theme="1"/>
        <rFont val="Aptos Narrow"/>
        <family val="2"/>
        <charset val="238"/>
        <scheme val="minor"/>
      </rPr>
      <t xml:space="preserve">
</t>
    </r>
  </si>
  <si>
    <r>
      <t xml:space="preserve"> 
Podíl expozic krytých </t>
    </r>
    <r>
      <rPr>
        <b/>
        <sz val="9"/>
        <color theme="1"/>
        <rFont val="Aptos Narrow"/>
        <family val="2"/>
        <charset val="238"/>
        <scheme val="minor"/>
      </rPr>
      <t>finančním kolaterálem (%)</t>
    </r>
  </si>
  <si>
    <r>
      <t xml:space="preserve">Podíl expozic krytých </t>
    </r>
    <r>
      <rPr>
        <b/>
        <sz val="9"/>
        <color theme="1"/>
        <rFont val="Aptos Narrow"/>
        <family val="2"/>
        <charset val="238"/>
        <scheme val="minor"/>
      </rPr>
      <t>jiným způsobilým kolaterálem (%)</t>
    </r>
  </si>
  <si>
    <r>
      <t xml:space="preserve">Podíl expozic krytých </t>
    </r>
    <r>
      <rPr>
        <b/>
        <sz val="9"/>
        <color theme="1"/>
        <rFont val="Aptos Narrow"/>
        <family val="2"/>
        <charset val="238"/>
        <scheme val="minor"/>
      </rPr>
      <t>jiným majetkovým zajištěním úvěrového rizika (%)</t>
    </r>
  </si>
  <si>
    <r>
      <t xml:space="preserve">
Podíl expozic krytých </t>
    </r>
    <r>
      <rPr>
        <b/>
        <sz val="9"/>
        <color theme="1"/>
        <rFont val="Aptos Narrow"/>
        <family val="2"/>
        <charset val="238"/>
        <scheme val="minor"/>
      </rPr>
      <t>zárukami (%)</t>
    </r>
  </si>
  <si>
    <r>
      <t xml:space="preserve">Podíl expozic krytých </t>
    </r>
    <r>
      <rPr>
        <b/>
        <sz val="9"/>
        <color theme="1"/>
        <rFont val="Aptos Narrow"/>
        <family val="2"/>
        <charset val="238"/>
        <scheme val="minor"/>
      </rPr>
      <t>úvěrovými deriváty (%)</t>
    </r>
  </si>
  <si>
    <r>
      <t xml:space="preserve">Podíl expozic krytých </t>
    </r>
    <r>
      <rPr>
        <b/>
        <sz val="9"/>
        <color theme="1"/>
        <rFont val="Aptos Narrow"/>
        <family val="2"/>
        <charset val="238"/>
        <scheme val="minor"/>
      </rPr>
      <t>nemovitým kolaterálem (%)</t>
    </r>
  </si>
  <si>
    <r>
      <t xml:space="preserve">Podíl expozic krytých </t>
    </r>
    <r>
      <rPr>
        <b/>
        <sz val="9"/>
        <color theme="1"/>
        <rFont val="Aptos Narrow"/>
        <family val="2"/>
        <charset val="238"/>
        <scheme val="minor"/>
      </rPr>
      <t>pohledávkami (%)</t>
    </r>
  </si>
  <si>
    <r>
      <t xml:space="preserve">Podíl expozic krytých </t>
    </r>
    <r>
      <rPr>
        <b/>
        <sz val="9"/>
        <color theme="1"/>
        <rFont val="Aptos Narrow"/>
        <family val="2"/>
        <charset val="238"/>
        <scheme val="minor"/>
      </rPr>
      <t>jiným fyzickým kolaterálem (%)</t>
    </r>
  </si>
  <si>
    <r>
      <t xml:space="preserve">Podíl expozic krytých </t>
    </r>
    <r>
      <rPr>
        <b/>
        <sz val="9"/>
        <color theme="1"/>
        <rFont val="Aptos Narrow"/>
        <family val="2"/>
        <charset val="238"/>
        <scheme val="minor"/>
      </rPr>
      <t>hotovostními vklady (%)</t>
    </r>
  </si>
  <si>
    <r>
      <t xml:space="preserve">Podíl expozic krytých </t>
    </r>
    <r>
      <rPr>
        <b/>
        <sz val="9"/>
        <color theme="1"/>
        <rFont val="Aptos Narrow"/>
        <family val="2"/>
        <charset val="238"/>
        <scheme val="minor"/>
      </rPr>
      <t>životními pojistkami (%)</t>
    </r>
  </si>
  <si>
    <r>
      <t xml:space="preserve">Podíl expozic krytých </t>
    </r>
    <r>
      <rPr>
        <b/>
        <sz val="9"/>
        <color theme="1"/>
        <rFont val="Aptos Narrow"/>
        <family val="2"/>
        <charset val="238"/>
        <scheme val="minor"/>
      </rPr>
      <t>nástroji v držení třetí strany (%)</t>
    </r>
  </si>
  <si>
    <t>z toho podniky – ostatní</t>
  </si>
  <si>
    <t>z toho retailová oblast – MSP se zajištěním nemovitostmi</t>
  </si>
  <si>
    <t>z toho retailová oblast – jiné než MSP se zajištěním nemovitostmi</t>
  </si>
  <si>
    <t>z toho retailová oblast – ostatní MSP</t>
  </si>
  <si>
    <t>z toho retailová oblast – ostatní podniky jiné než malé a střední</t>
  </si>
  <si>
    <t>Základní přístup IRB (F-IRB)</t>
  </si>
  <si>
    <t>Podíl expozic krytých nástroji v držení třetí strany (%)</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</si>
  <si>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</si>
  <si>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</si>
  <si>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</si>
  <si>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</si>
  <si>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</si>
  <si>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</si>
  <si>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</si>
  <si>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</si>
  <si>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</si>
  <si>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</si>
  <si>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Šablona EU CR10.1</t>
  </si>
  <si>
    <t>Specializované úvěry: Projektové financování (rozřazovací přístup)</t>
  </si>
  <si>
    <t>Kategorie upravené v právních předpisech</t>
  </si>
  <si>
    <t>Zbytková splatnost</t>
  </si>
  <si>
    <t>Rozvahová expozice</t>
  </si>
  <si>
    <t>Podrozvahová expozice</t>
  </si>
  <si>
    <t>Riziková váha</t>
  </si>
  <si>
    <t>Hodnota expozic</t>
  </si>
  <si>
    <t>Výše očekávaných ztrát</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</si>
  <si>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</si>
  <si>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</si>
  <si>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</si>
  <si>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</si>
  <si>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</si>
  <si>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</si>
  <si>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</si>
  <si>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</si>
  <si>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</si>
  <si>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</si>
  <si>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</si>
  <si>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</si>
  <si>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</si>
  <si>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</si>
  <si>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</si>
  <si>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</si>
  <si>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</si>
  <si>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</si>
  <si>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</si>
  <si>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</si>
  <si>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Pevně daný formát</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</si>
  <si>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</si>
  <si>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</si>
  <si>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</si>
  <si>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</si>
  <si>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</si>
  <si>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</si>
  <si>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</si>
  <si>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</si>
  <si>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</si>
  <si>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</si>
  <si>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</si>
  <si>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</si>
  <si>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RWEA</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</si>
  <si>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</si>
  <si>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</si>
  <si>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</si>
  <si>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</si>
  <si>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</si>
  <si>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</si>
  <si>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</si>
  <si>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Ostatní</t>
  </si>
  <si>
    <t>RWEA na konci běžného vykazovaného období</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</si>
  <si>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</si>
  <si>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</si>
  <si>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</si>
  <si>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</si>
  <si>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</si>
  <si>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</si>
  <si>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</si>
  <si>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</si>
  <si>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</si>
  <si>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</si>
  <si>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</si>
  <si>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</si>
  <si>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</si>
  <si>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</si>
  <si>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</si>
  <si>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</si>
  <si>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 xml:space="preserve">Ostatní </t>
  </si>
  <si>
    <t>8a</t>
  </si>
  <si>
    <t xml:space="preserve">RWEA na konci období, za něž se informace zpřístupňují (ke konci dne) </t>
  </si>
  <si>
    <t>8b</t>
  </si>
  <si>
    <t xml:space="preserve">RWEA na konci období, za něž se informace zpřístupňují </t>
  </si>
  <si>
    <t>Zastřešující rámec ČSOB Skupiny pro řízení likviditního rizika (ČSOB Group Liquidity Risk Management Framework - LRMF) definuje standardy a postupy pro řízení likviditního rizika a zajišťuje, že proces řízení rizik je jednotně implementován v celé Skupině ČSOB. Dále zmíněný LRMF rozpracovává konkrétní metody, procesy, nástroje a strategie používané pro řízení rizika likvidity včetně uplatňovaných limitů.</t>
  </si>
  <si>
    <t>Představenstvo (BoD) a Výbor aktiv a pasiv (ALCO) mají nejvyšší rozhodovací pravomoci v oblasti řízení rizik a nastavují v rámci schvalovaného rizikového apetitu míru akceptovaného rizika. Tento základní rámec se promítá do souboru limitů rizika likvidity, které slouží jako pevný základ pro proces řízení rizika likvidity. Za nezávislé sledování podstupovaných rizik v oblasti likvidity a financování je zodpovědný útvar Řízení finančních rizik.</t>
  </si>
  <si>
    <r>
      <t>Samotné řízení rizika likvidity vychází z třístupňového modelu řízení rizik v mateřské Skupině KBC, který je implementován i ve Skupině ČSOB. Za první linii obrany (1</t>
    </r>
    <r>
      <rPr>
        <vertAlign val="superscript"/>
        <sz val="12"/>
        <color theme="1"/>
        <rFont val="Aptos Narrow"/>
        <family val="2"/>
        <charset val="238"/>
        <scheme val="minor"/>
      </rPr>
      <t>st</t>
    </r>
    <r>
      <rPr>
        <sz val="12"/>
        <color theme="1"/>
        <rFont val="Aptos Narrow"/>
        <family val="2"/>
        <scheme val="minor"/>
      </rPr>
      <t xml:space="preserve"> Line of Defence [LoD]) je považován obchodní útvar, kterým svými rozhodnutími přímo ovlivňuje míru podstupovaného rizika. Druhou linii obrany (2</t>
    </r>
    <r>
      <rPr>
        <vertAlign val="superscript"/>
        <sz val="12"/>
        <color theme="1"/>
        <rFont val="Aptos Narrow"/>
        <family val="2"/>
        <charset val="238"/>
        <scheme val="minor"/>
      </rPr>
      <t>nd</t>
    </r>
    <r>
      <rPr>
        <sz val="12"/>
        <color theme="1"/>
        <rFont val="Aptos Narrow"/>
        <family val="2"/>
        <scheme val="minor"/>
      </rPr>
      <t xml:space="preserve"> LoD) představuje útvar řízení rizik, který zajišťuje nezávislý monitoring a reporting nad dodržováním schváleného rizikového apetitu a schválených limitů pro vrcholové vedení banky. Třetí linii obrany (3</t>
    </r>
    <r>
      <rPr>
        <vertAlign val="superscript"/>
        <sz val="12"/>
        <color theme="1"/>
        <rFont val="Aptos Narrow"/>
        <family val="2"/>
        <charset val="238"/>
        <scheme val="minor"/>
      </rPr>
      <t>rd</t>
    </r>
    <r>
      <rPr>
        <sz val="12"/>
        <color theme="1"/>
        <rFont val="Aptos Narrow"/>
        <family val="2"/>
        <scheme val="minor"/>
      </rPr>
      <t xml:space="preserve"> LoD) tvoří Interní Audit, který provádí nezávislou kontrolu procesů a postupů 1</t>
    </r>
    <r>
      <rPr>
        <vertAlign val="superscript"/>
        <sz val="12"/>
        <color theme="1"/>
        <rFont val="Aptos Narrow"/>
        <family val="2"/>
        <charset val="238"/>
        <scheme val="minor"/>
      </rPr>
      <t>st</t>
    </r>
    <r>
      <rPr>
        <sz val="12"/>
        <color theme="1"/>
        <rFont val="Aptos Narrow"/>
        <family val="2"/>
        <scheme val="minor"/>
      </rPr>
      <t xml:space="preserve"> LoD a 2</t>
    </r>
    <r>
      <rPr>
        <vertAlign val="superscript"/>
        <sz val="12"/>
        <color theme="1"/>
        <rFont val="Aptos Narrow"/>
        <family val="2"/>
        <charset val="238"/>
        <scheme val="minor"/>
      </rPr>
      <t>nd</t>
    </r>
    <r>
      <rPr>
        <sz val="12"/>
        <color theme="1"/>
        <rFont val="Aptos Narrow"/>
        <family val="2"/>
        <scheme val="minor"/>
      </rPr>
      <t xml:space="preserve"> LoD. Specificky v případě řízení likvidity a rizika likvidity vykonává funkci 1</t>
    </r>
    <r>
      <rPr>
        <vertAlign val="superscript"/>
        <sz val="12"/>
        <color theme="1"/>
        <rFont val="Aptos Narrow"/>
        <family val="2"/>
        <charset val="238"/>
        <scheme val="minor"/>
      </rPr>
      <t>st</t>
    </r>
    <r>
      <rPr>
        <sz val="12"/>
        <color theme="1"/>
        <rFont val="Aptos Narrow"/>
        <family val="2"/>
        <scheme val="minor"/>
      </rPr>
      <t xml:space="preserve"> LoD útvar Řízení aktiv a pasiv a funkci 2</t>
    </r>
    <r>
      <rPr>
        <vertAlign val="superscript"/>
        <sz val="12"/>
        <color theme="1"/>
        <rFont val="Aptos Narrow"/>
        <family val="2"/>
        <charset val="238"/>
        <scheme val="minor"/>
      </rPr>
      <t>nd</t>
    </r>
    <r>
      <rPr>
        <sz val="12"/>
        <color theme="1"/>
        <rFont val="Aptos Narrow"/>
        <family val="2"/>
        <scheme val="minor"/>
      </rPr>
      <t xml:space="preserve"> LoD útvar Řízení finančních rizik. Obě funkce jsou outsourcovány z dceřiných společností (zejména Hypoteční banka a ČSOB Stavební Spořitelna) do ČSOB a jejich výkon je tak v rámci ČSOB Skupiny centralizován.</t>
    </r>
  </si>
  <si>
    <t>Likviditní pozice ČSOB Skupiny je sledována na denní úrovni v rámci operativního řízení likvidity. Na týdenní bázi je sestavován likviditní gap pokrývající rozvahové a vybrané podrozvahové položky umožňující identifikaci potenciálních strukturálních hrozeb a sledování spouštěcích mechanismů pro aktivaci pohotovostních plánů likvidity. Toto zahrnuje rovněž výpočet zátěžových testů dle příslušných regulatorních požadavků. S měsíční frekvencí jsou útvarem Řízení finančních rizik sestavovány regulatorní výkazy LCR, AMML a NSFR. Výsledky jsou prezentovány v týdenním reportu o riziku a v měsíčním reportu na výbor ALCO. Čtvrtletně jsou v Integrované zprávě o rizicích, která je předkládána RCC, dozorčí radě, představenstvu a orgánům dohledu, vykazovány všechny hlavní ukazatele likvidity.</t>
  </si>
  <si>
    <t>Řízení likvidity a rizika likvidity je nedílnou součástí ročního plánovacího cyklu (APC) a procesu nastavení rizikového apetitu ČSOB Skupiny (RAS). V souladu se schválenou metodikou rozlišujeme obecně tři úrovně míry podstupovaného rizika - Low, Medium a High, přičemž pro každou z výše uvedených úrovní ja nedefinována sada ukazatelů, které tuto míru charakterizují (underpinning). Na základě rozhodnutí vrcholového vedení banky je stanoven cílový rizikový profil stanovující míru akceptovaného rizika. Po stanovení aktuálního rizikového profilu a identifikaci případných odchylek od schváleného cílového profilu se nastaví strategie a konkrétní kroky, jakým způsobem bude dosaženo souladu mezi aktuálním a cílovým rizikovým profilem, pokud se tyto liší. Tyto kroky a strategie jsou následně zohledněny v rámci APC.</t>
  </si>
  <si>
    <t xml:space="preserve">Pohotovostní plán banky rozlišuje tři úrovně likviditní krize - od málo závažné (způsobené selháním v operačním řízení likvidity s délkou trvání max. 1 den), přes střední (omezený dopad na obchodní činnosti s délkou trvání max. 1 týden), až po závažnou (se silným dopadem na obchodní činnost a s mediálním pokrytím). Pro každou z těchto úrovní jsou v rámci pohotovostního plánu stanoveny spouštěcí mechanismy, organizační zajištění, přesné postupy a sled kroků ke zvládnutí krize včetně předdefinovaných postupů k okamžitému posílení likviditní pozice banky. Funkčnost a proveditelnost pohotovostního plánu je pravidelně testována. </t>
  </si>
  <si>
    <t>Současný soubor zátěžových testů se skládá z LCR a tří scénářů projekce likviditního gapu - idiosynkratický, tržní a kombinovaný stres. Dále se provádí reverzní stresové testování, jehož výsledkem je míra odtoku primárních vkladů / vyčerpání rezervy likvidních aktiv vedoucí k vyschnutí veškeré likvidity v daném okamžiku.</t>
  </si>
  <si>
    <t>Risk Appetite Statement (RAS) odráží výši a typ rizika, které je ČSOB schopna a ochotna přijmout při plnění svých strategických cílů. Prohlášení odráží pohled představenstva a vrcholového vedení na podstupování rizik obecně a zejména na přijatelnou úroveň a skladbu rizik v souladu s požadovaným výnosem, přičemž likviditní riziko je nedílnou součástí tohoto dokumentu.</t>
  </si>
  <si>
    <t>LRMF definuje pravidla a postupy pro řízení rizika likvidity včetně zátěžového testování a to se zohledněním specifických rizikových faktorů pro jednotlivé obchodní činnosti a produkty ČSOB Skupiny. Používané ukazatele:
LCR/Potential LCR : Tento ukazatel slouží ke sledování krátkodobé likvidity s cílem zajistit, aby si banka udržovala přiměřenou úroveň nezatížených, vysoce kvalitních aktiv, která lze přeměnit na hotovost, aby byla pokryta potřeba likvidity po dobu 30 dnů v rámci stresového scénáře stanoveného orgány dohledu.
NSFR: Zaměřuje se na vyváženost a stabilitu zdrojů financování ve vztahu ke struktuře aktiv. Výše dostupného stabilního financování (ASF) se vypočítá vynásobením všech závazků předem definovanými poměry, které odrážejí míru, do jaké lze tyto závazky považovat za stabilní. Analogicky se výše požadovaného stabilního financování (RSF) vypočítá vynásobením aktiv poměrovými ukazateli, které udávají likviditu daného aktiva.
Liquidity gap : Scénáře likviditního gapu jsou pro interní účely využívány jako primární nástroj pro měření a hodnocení likviditní pozice v ČSOB Holdingu. Scénáře jsou založeny na kumulativním gapu likvidity a jsou konstruovány pro standardní a stresové podmínky.
MAX sustainable NMD outflows : ukazuje jaký objem klientských depozit bez kontraktuální maturity může v určitém časovém horizontu odtéct aniž by byla ohrožena schopnost banky dostát včas svým splatným závazkům.</t>
  </si>
  <si>
    <t>Hodnoty ukazatele LCR ČSOB likviditní podskupiny se pohybovaly v průběhu roku 2024 v rozpětí 145% až 194% s ročním průměrem 166%.</t>
  </si>
  <si>
    <t>Pohyby v LCR byly ovlivňovány primárně přijatým financovaním od KBC Bank a ústředních orgánů státní správy a růstem primárních depozit. Na konci roku též větším objemem repo operací s KBC.</t>
  </si>
  <si>
    <t>Hlavním zdrojem financovaní ČSOB Skupiny jsou retailové vklady a vklady od nefinančních podniků a SME, čím je zaručena dostatečně diverzifikovaná skladba zdrojů financování. Dodatečné financovaní je získáváno prostřednictvím vydaných dluhových cenných papírů a taktéž financováním od finančních protistran.</t>
  </si>
  <si>
    <t>Ke konci roku 2024 tvořily likviditní rezervu z 97% státní dluhopisy a pokladniční poukázky ČNB. Zbylé 3% tvoří hotovost a rezervy u centrální banky.</t>
  </si>
  <si>
    <t>Expozice jsou pravidelně sledovány a vykazovány ve výpočtu LCR na základě přístupu HLBA (Historical Look-Back Approach).</t>
  </si>
  <si>
    <t>ČSOB sleduje tři významné měny, u nichž bilanční objem převyšuje 5% prahovou hranici. Jedná se o CZK, EUR a USD. Nedostatek EUR likvidity je pokryt zdroji financování od mateřské společnosti KBC a derivátovými operacemi (FX swaps).</t>
  </si>
  <si>
    <t>S účinností od 28.6.2021 došlo na základě svolení České národní banky k rozšíření ČSOB likviditní podskupiny o ČSOB Stavební Spořitelnu. Likviditní podskupina tak zahrnuje všechny úvěrové instituce, jež jsou součástí ČSOB holdingu.</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</si>
  <si>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</si>
  <si>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</si>
  <si>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</si>
  <si>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</si>
  <si>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</si>
  <si>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</si>
  <si>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</si>
  <si>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</si>
  <si>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</si>
  <si>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</si>
  <si>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</si>
  <si>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</si>
  <si>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</si>
  <si>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</si>
  <si>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</si>
  <si>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</si>
  <si>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</si>
  <si>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</si>
  <si>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</si>
  <si>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</si>
  <si>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</si>
  <si>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</si>
  <si>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</si>
  <si>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Aptos Narrow"/>
        <family val="2"/>
        <scheme val="minor"/>
      </rPr>
      <t>ex post</t>
    </r>
    <r>
      <rPr>
        <sz val="11"/>
        <rFont val="Aptos Narrow"/>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</si>
  <si>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</si>
  <si>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</si>
  <si>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</si>
  <si>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</si>
  <si>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</si>
  <si>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</si>
  <si>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</si>
  <si>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</si>
  <si>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</si>
  <si>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</si>
  <si>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</si>
  <si>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</si>
  <si>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</si>
  <si>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</si>
  <si>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</si>
  <si>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</si>
  <si>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</si>
  <si>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</si>
  <si>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</si>
  <si>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</si>
  <si>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</si>
  <si>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</si>
  <si>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</si>
  <si>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</si>
  <si>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</si>
  <si>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</si>
  <si>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</si>
  <si>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</si>
  <si>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</si>
  <si>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</si>
  <si>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</si>
  <si>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</si>
  <si>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</si>
  <si>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</si>
  <si>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</si>
  <si>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</si>
  <si>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</si>
  <si>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</si>
  <si>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</si>
  <si>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</si>
  <si>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</si>
  <si>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</si>
  <si>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</si>
  <si>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</si>
  <si>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</si>
  <si>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</si>
  <si>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</si>
  <si>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EU-g</t>
  </si>
  <si>
    <t>EU-h</t>
  </si>
  <si>
    <t>Odložené a zadržované odměny</t>
  </si>
  <si>
    <t>Celková výše odměn s odloženou splatností přiznaných za předchozí výkonnostní období</t>
  </si>
  <si>
    <t xml:space="preserve">
z toho částka odměn, které mají být přiznány v daném účetním období</t>
  </si>
  <si>
    <t xml:space="preserve">
z toho částka odměn, které mají být přiznány v následujících obdobích</t>
  </si>
  <si>
    <t>Částka, o kterou je v daném účetním období na základě výkonnosti upravena odměna s odloženou splatností, která měla být přiznána v daném účetní období</t>
  </si>
  <si>
    <t>Částka, o kterou je v daném účetním období na základě výkonnosti upravena odměna s odloženou splatností, která měla být přiznána v příštích výkonnostních obdobích</t>
  </si>
  <si>
    <r>
      <t xml:space="preserve">Celková výše úprav během účetního období v důsledku implicitních úprav </t>
    </r>
    <r>
      <rPr>
        <i/>
        <sz val="11"/>
        <rFont val="Aptos Narrow"/>
        <family val="2"/>
        <scheme val="minor"/>
      </rPr>
      <t>ex post</t>
    </r>
    <r>
      <rPr>
        <sz val="11"/>
        <rFont val="Aptos Narrow"/>
        <family val="2"/>
        <scheme val="minor"/>
      </rPr>
      <t xml:space="preserve"> (tj. změn hodnoty odměn s odloženou splatností vlivem změn v cenách nástrojů)</t>
    </r>
  </si>
  <si>
    <t xml:space="preserve">Celková výše odměn s odloženou splatností přiznaných před daným účetním obdobím, ale skutečně vyplacených v daném účetním období </t>
  </si>
  <si>
    <t>Celková výše odměn s odloženou splatností za předchozí výkonnostní období, které byly přiznány, ale vztahuje se na ně období zadržování</t>
  </si>
  <si>
    <t>Peněžité</t>
  </si>
  <si>
    <t xml:space="preserve">
Akcie nebo rovnocenné vlastnické podíly</t>
  </si>
  <si>
    <t xml:space="preserve">Nástroje spojené s akciemi nebo rovnocenné nepeněžní nástroje </t>
  </si>
  <si>
    <t>Ostatní nástroje</t>
  </si>
  <si>
    <t>Jiné formy</t>
  </si>
  <si>
    <t>Členové vedoucího orgánu v řídící funkci</t>
  </si>
  <si>
    <t>Celková částka</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</si>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</sst>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quot;-&quot;??_-;_-@_-"/>
    <numFmt numFmtId="165" formatCode="#,##0.00000"/>
    <numFmt numFmtId="166" formatCode="#,##0\ &quot;Kč&quot;;[Red]\-#,##0\ &quot;Kč&quot;"/>
    <numFmt numFmtId="167" formatCode="_-* #,##0.00\ _K_č_-;\-* #,##0.00\ _K_č_-;_-* &quot;-&quot;??\ _K_č_-;_-@_-"/>
    <numFmt numFmtId="168" formatCode="0.0000%"/>
    <numFmt numFmtId="169" formatCode="_-* #,##0\ &quot;Kč&quot;_-;\-* #,##0\ &quot;Kč&quot;_-;_-* &quot;-&quot;??\ &quot;Kč&quot;_-;_-@_-"/>
  </numFmts>
  <fonts count="139">
    <font>
      <sz val="11"/>
      <color theme="1"/>
      <name val="Aptos Narrow"/>
      <family val="2"/>
      <scheme val="minor"/>
    </font>
    <font>
      <sz val="11"/>
      <color theme="1"/>
      <name val="Aptos Narrow"/>
      <family val="2"/>
      <scheme val="minor"/>
    </font>
    <font>
      <b/>
      <sz val="14"/>
      <name val="Aptos Narrow"/>
      <family val="2"/>
      <scheme val="minor"/>
    </font>
    <font>
      <sz val="12"/>
      <color theme="1"/>
      <name val="Aptos Narrow"/>
      <family val="2"/>
      <scheme val="minor"/>
    </font>
    <font>
      <sz val="9"/>
      <color theme="1"/>
      <name val="Aptos Narrow"/>
      <family val="2"/>
      <charset val="238"/>
      <scheme val="minor"/>
    </font>
    <font>
      <sz val="8.5"/>
      <color theme="1"/>
      <name val="Segoe UI"/>
      <family val="2"/>
    </font>
    <font>
      <i/>
      <sz val="9"/>
      <color theme="1"/>
      <name val="Aptos Narrow"/>
      <family val="2"/>
      <charset val="238"/>
      <scheme val="minor"/>
    </font>
    <font>
      <b/>
      <i/>
      <sz val="9"/>
      <color theme="1"/>
      <name val="Aptos Narrow"/>
      <family val="2"/>
      <charset val="238"/>
      <scheme val="minor"/>
    </font>
    <font>
      <b/>
      <sz val="10"/>
      <color rgb="FF2F5773"/>
      <name val="Aptos Narrow"/>
      <family val="2"/>
      <scheme val="minor"/>
    </font>
    <font>
      <sz val="11"/>
      <name val="Aptos Narrow"/>
      <family val="2"/>
      <scheme val="minor"/>
    </font>
    <font>
      <strike/>
      <sz val="11"/>
      <color rgb="FFFF0000"/>
      <name val="Aptos Narrow"/>
      <family val="2"/>
      <scheme val="minor"/>
    </font>
    <font>
      <b/>
      <i/>
      <sz val="11"/>
      <name val="Aptos Narrow"/>
      <family val="2"/>
      <scheme val="minor"/>
    </font>
    <font>
      <sz val="12"/>
      <name val="Aptos Narrow"/>
      <family val="2"/>
      <scheme val="minor"/>
    </font>
    <font>
      <sz val="10"/>
      <name val="Aptos Narrow"/>
      <family val="2"/>
      <charset val="238"/>
      <scheme val="minor"/>
    </font>
    <font>
      <b/>
      <sz val="10"/>
      <name val="Aptos Narrow"/>
      <family val="2"/>
      <charset val="238"/>
      <scheme val="minor"/>
    </font>
    <font>
      <sz val="13"/>
      <color theme="1"/>
      <name val="Aptos Narrow"/>
      <family val="2"/>
      <scheme val="minor"/>
    </font>
    <font>
      <b/>
      <sz val="13"/>
      <name val="Aptos Narrow"/>
      <family val="2"/>
      <scheme val="minor"/>
    </font>
    <font>
      <sz val="11"/>
      <color theme="1"/>
      <name val="Aptos Narrow"/>
      <family val="2"/>
      <charset val="238"/>
      <scheme val="minor"/>
    </font>
    <font>
      <b/>
      <sz val="11"/>
      <color theme="1"/>
      <name val="Aptos Narrow"/>
      <family val="2"/>
      <charset val="238"/>
      <scheme val="minor"/>
    </font>
    <font>
      <sz val="10"/>
      <color theme="1"/>
      <name val="Aptos Narrow"/>
      <family val="2"/>
      <charset val="238"/>
      <scheme val="minor"/>
    </font>
    <font>
      <sz val="11"/>
      <name val="Aptos Narrow"/>
      <family val="2"/>
      <charset val="238"/>
      <scheme val="minor"/>
    </font>
    <font>
      <u/>
      <sz val="10"/>
      <color rgb="FF008080"/>
      <name val="Aptos Narrow"/>
      <family val="2"/>
      <charset val="238"/>
      <scheme val="minor"/>
    </font>
    <font>
      <sz val="10"/>
      <color rgb="FF000000"/>
      <name val="Aptos Narrow"/>
      <family val="2"/>
      <charset val="238"/>
      <scheme val="minor"/>
    </font>
    <font>
      <i/>
      <sz val="10"/>
      <color theme="1"/>
      <name val="Aptos Narrow"/>
      <family val="2"/>
      <charset val="238"/>
      <scheme val="minor"/>
    </font>
    <font>
      <b/>
      <i/>
      <sz val="10"/>
      <color theme="1"/>
      <name val="Aptos Narrow"/>
      <family val="2"/>
      <charset val="238"/>
      <scheme val="minor"/>
    </font>
    <font>
      <i/>
      <sz val="8.5"/>
      <color theme="1"/>
      <name val="Segoe UI"/>
      <family val="2"/>
    </font>
    <font>
      <b/>
      <sz val="14"/>
      <color theme="1"/>
      <name val="Aptos Narrow"/>
      <family val="2"/>
      <scheme val="minor"/>
    </font>
    <font>
      <sz val="14"/>
      <color rgb="FF000000"/>
      <name val="Aptos Narrow"/>
      <family val="2"/>
      <scheme val="minor"/>
    </font>
    <font>
      <b/>
      <sz val="10"/>
      <color theme="1"/>
      <name val="Aptos Narrow"/>
      <family val="2"/>
      <charset val="238"/>
      <scheme val="minor"/>
    </font>
    <font>
      <b/>
      <i/>
      <sz val="10"/>
      <color rgb="FF000000"/>
      <name val="Calibri"/>
      <family val="2"/>
      <charset val="238"/>
    </font>
    <font>
      <b/>
      <i/>
      <strike/>
      <sz val="10"/>
      <color rgb="FFFF0000"/>
      <name val="Aptos Narrow"/>
      <family val="2"/>
      <charset val="238"/>
      <scheme val="minor"/>
    </font>
    <font>
      <i/>
      <sz val="10"/>
      <color rgb="FF000000"/>
      <name val="Calibri"/>
      <family val="2"/>
      <charset val="238"/>
    </font>
    <font>
      <sz val="10"/>
      <color rgb="FF000000"/>
      <name val="Calibri"/>
      <family val="2"/>
      <charset val="238"/>
    </font>
    <font>
      <strike/>
      <sz val="10"/>
      <color rgb="FFFF0000"/>
      <name val="Aptos Narrow"/>
      <family val="2"/>
      <charset val="238"/>
      <scheme val="minor"/>
    </font>
    <font>
      <sz val="9"/>
      <color rgb="FF000000"/>
      <name val="Aptos Narrow"/>
      <family val="2"/>
      <charset val="238"/>
      <scheme val="minor"/>
    </font>
    <font>
      <sz val="9"/>
      <name val="Aptos Narrow"/>
      <family val="2"/>
      <charset val="238"/>
      <scheme val="minor"/>
    </font>
    <font>
      <i/>
      <sz val="9"/>
      <color rgb="FF000000"/>
      <name val="Aptos Narrow"/>
      <family val="2"/>
      <charset val="238"/>
      <scheme val="minor"/>
    </font>
    <font>
      <sz val="10"/>
      <color theme="1"/>
      <name val="Times New Roman"/>
      <family val="1"/>
    </font>
    <font>
      <i/>
      <sz val="10"/>
      <color rgb="FF000000"/>
      <name val="Aptos Narrow"/>
      <family val="2"/>
      <charset val="238"/>
      <scheme val="minor"/>
    </font>
    <font>
      <b/>
      <i/>
      <sz val="10"/>
      <color rgb="FF000000"/>
      <name val="Aptos Narrow"/>
      <family val="2"/>
      <charset val="238"/>
      <scheme val="minor"/>
    </font>
    <font>
      <sz val="7.5"/>
      <color theme="1"/>
      <name val="Aptos Narrow"/>
      <family val="2"/>
      <scheme val="minor"/>
    </font>
    <font>
      <sz val="7.5"/>
      <color theme="1"/>
      <name val="Segoe UI"/>
      <family val="2"/>
    </font>
    <font>
      <b/>
      <i/>
      <sz val="9"/>
      <color rgb="FF000000"/>
      <name val="Aptos Narrow"/>
      <family val="2"/>
      <charset val="238"/>
      <scheme val="minor"/>
    </font>
    <font>
      <sz val="11"/>
      <color rgb="FF000000"/>
      <name val="Segoe UI"/>
      <family val="2"/>
    </font>
    <font>
      <b/>
      <sz val="16"/>
      <color theme="1"/>
      <name val="Arial"/>
      <family val="2"/>
    </font>
    <font>
      <b/>
      <sz val="14"/>
      <color theme="1"/>
      <name val="Arial"/>
      <family val="2"/>
    </font>
    <font>
      <sz val="16"/>
      <color theme="1"/>
      <name val="Aptos Narrow"/>
      <family val="2"/>
      <scheme val="minor"/>
    </font>
    <font>
      <b/>
      <sz val="11"/>
      <color rgb="FF000000"/>
      <name val="Aptos Narrow"/>
      <family val="2"/>
      <charset val="238"/>
      <scheme val="minor"/>
    </font>
    <font>
      <sz val="11"/>
      <color rgb="FF000000"/>
      <name val="Aptos Narrow"/>
      <family val="2"/>
      <charset val="238"/>
      <scheme val="minor"/>
    </font>
    <font>
      <i/>
      <sz val="11"/>
      <name val="Aptos Narrow"/>
      <family val="2"/>
      <charset val="238"/>
      <scheme val="minor"/>
    </font>
    <font>
      <sz val="8"/>
      <color theme="1"/>
      <name val="Aptos Narrow"/>
      <family val="2"/>
      <scheme val="minor"/>
    </font>
    <font>
      <u/>
      <sz val="11"/>
      <color theme="10"/>
      <name val="Aptos Narrow"/>
      <family val="2"/>
      <scheme val="minor"/>
    </font>
    <font>
      <b/>
      <sz val="12"/>
      <name val="Aptos Narrow"/>
      <family val="2"/>
      <charset val="238"/>
      <scheme val="minor"/>
    </font>
    <font>
      <b/>
      <sz val="12"/>
      <name val="Arial"/>
      <family val="2"/>
      <charset val="238"/>
    </font>
    <font>
      <b/>
      <sz val="12"/>
      <color theme="1"/>
      <name val="Arial"/>
      <family val="2"/>
      <charset val="238"/>
    </font>
    <font>
      <sz val="12"/>
      <color theme="1"/>
      <name val="Arial"/>
      <family val="2"/>
      <charset val="238"/>
    </font>
    <font>
      <b/>
      <sz val="12"/>
      <color indexed="9"/>
      <name val="Aptos Narrow"/>
      <family val="2"/>
      <charset val="238"/>
      <scheme val="minor"/>
    </font>
    <font>
      <sz val="12"/>
      <color theme="1"/>
      <name val="Aptos Narrow"/>
      <family val="2"/>
      <charset val="238"/>
      <scheme val="minor"/>
    </font>
    <font>
      <b/>
      <sz val="10"/>
      <color indexed="9"/>
      <name val="Arial"/>
      <family val="2"/>
      <charset val="238"/>
    </font>
    <font>
      <sz val="10"/>
      <color theme="1"/>
      <name val="Arial"/>
      <family val="2"/>
      <charset val="238"/>
    </font>
    <font>
      <b/>
      <sz val="12"/>
      <color rgb="FFFF0000"/>
      <name val="Aptos Narrow"/>
      <family val="2"/>
      <charset val="238"/>
      <scheme val="minor"/>
    </font>
    <font>
      <sz val="12"/>
      <name val="Aptos Narrow"/>
      <family val="2"/>
      <charset val="238"/>
      <scheme val="minor"/>
    </font>
    <font>
      <i/>
      <sz val="12"/>
      <color rgb="FFFF0000"/>
      <name val="Aptos Narrow"/>
      <family val="2"/>
      <charset val="238"/>
      <scheme val="minor"/>
    </font>
    <font>
      <sz val="10"/>
      <color rgb="FFFF0000"/>
      <name val="Arial"/>
      <family val="2"/>
      <charset val="238"/>
    </font>
    <font>
      <b/>
      <sz val="10"/>
      <name val="Arial"/>
      <family val="2"/>
      <charset val="238"/>
    </font>
    <font>
      <b/>
      <sz val="11"/>
      <name val="Aptos Narrow"/>
      <family val="2"/>
      <charset val="238"/>
      <scheme val="minor"/>
    </font>
    <font>
      <u/>
      <sz val="10"/>
      <color indexed="12"/>
      <name val="Arial"/>
      <family val="2"/>
    </font>
    <font>
      <b/>
      <u/>
      <sz val="11"/>
      <color indexed="12"/>
      <name val="Aptos Narrow"/>
      <family val="2"/>
      <charset val="238"/>
      <scheme val="minor"/>
    </font>
    <font>
      <u/>
      <sz val="11"/>
      <color indexed="12"/>
      <name val="Aptos Narrow"/>
      <family val="2"/>
      <charset val="238"/>
      <scheme val="minor"/>
    </font>
    <font>
      <u/>
      <sz val="11"/>
      <color theme="10"/>
      <name val="Aptos Narrow"/>
      <family val="2"/>
      <charset val="238"/>
      <scheme val="minor"/>
    </font>
    <font>
      <sz val="10"/>
      <color indexed="8"/>
      <name val="Arial"/>
      <family val="2"/>
      <charset val="238"/>
    </font>
    <font>
      <sz val="10"/>
      <name val="Arial"/>
      <family val="2"/>
      <charset val="238"/>
    </font>
    <font>
      <b/>
      <sz val="10"/>
      <color theme="1"/>
      <name val="Arial"/>
      <family val="2"/>
      <charset val="238"/>
    </font>
    <font>
      <b/>
      <sz val="11"/>
      <color indexed="9"/>
      <name val="Aptos Narrow"/>
      <family val="2"/>
      <charset val="238"/>
      <scheme val="minor"/>
    </font>
    <font>
      <b/>
      <u/>
      <sz val="11"/>
      <color theme="10"/>
      <name val="Aptos Narrow"/>
      <family val="2"/>
      <charset val="238"/>
      <scheme val="minor"/>
    </font>
    <font>
      <sz val="10"/>
      <color theme="5" tint="0.79998168889431442"/>
      <name val="Arial"/>
      <family val="2"/>
      <charset val="238"/>
    </font>
    <font>
      <sz val="11"/>
      <color rgb="FFFF0000"/>
      <name val="Aptos Narrow"/>
      <family val="2"/>
      <charset val="238"/>
      <scheme val="minor"/>
    </font>
    <font>
      <i/>
      <sz val="10"/>
      <name val="Aptos Narrow"/>
      <family val="2"/>
      <charset val="238"/>
      <scheme val="minor"/>
    </font>
    <font>
      <sz val="9"/>
      <color indexed="81"/>
      <name val="Tahoma"/>
      <family val="2"/>
      <charset val="238"/>
    </font>
    <font>
      <sz val="11"/>
      <color rgb="FFFF0000"/>
      <name val="Aptos Narrow"/>
      <family val="2"/>
      <scheme val="minor"/>
    </font>
    <font>
      <b/>
      <sz val="11"/>
      <color theme="1"/>
      <name val="Aptos Narrow"/>
      <family val="2"/>
      <scheme val="minor"/>
    </font>
    <font>
      <sz val="9"/>
      <name val="Aptos Narrow"/>
      <family val="2"/>
      <scheme val="minor"/>
    </font>
    <font>
      <b/>
      <sz val="11"/>
      <name val="Aptos Narrow"/>
      <family val="2"/>
      <scheme val="minor"/>
    </font>
    <font>
      <sz val="9"/>
      <name val="Aptos Display"/>
      <family val="2"/>
      <scheme val="major"/>
    </font>
    <font>
      <sz val="9"/>
      <color theme="1"/>
      <name val="Aptos Narrow"/>
      <family val="2"/>
      <scheme val="minor"/>
    </font>
    <font>
      <i/>
      <sz val="11"/>
      <color rgb="FFAA322F"/>
      <name val="Aptos Narrow"/>
      <family val="2"/>
      <scheme val="minor"/>
    </font>
    <font>
      <b/>
      <sz val="11"/>
      <color rgb="FFAA322F"/>
      <name val="Aptos Narrow"/>
      <family val="2"/>
      <scheme val="minor"/>
    </font>
    <font>
      <sz val="11"/>
      <color rgb="FF000000"/>
      <name val="Aptos Narrow"/>
      <family val="2"/>
      <scheme val="minor"/>
    </font>
    <font>
      <b/>
      <sz val="11"/>
      <color rgb="FF000000"/>
      <name val="Aptos Narrow"/>
      <family val="2"/>
      <scheme val="minor"/>
    </font>
    <font>
      <b/>
      <sz val="20"/>
      <name val="Arial"/>
      <family val="2"/>
    </font>
    <font>
      <sz val="10"/>
      <name val="Arial"/>
      <family val="2"/>
    </font>
    <font>
      <sz val="11"/>
      <name val="Arial"/>
      <family val="2"/>
    </font>
    <font>
      <b/>
      <sz val="11"/>
      <color theme="1"/>
      <name val="Times New Roman"/>
      <family val="1"/>
    </font>
    <font>
      <b/>
      <sz val="12"/>
      <name val="Arial"/>
      <family val="2"/>
    </font>
    <font>
      <b/>
      <sz val="11"/>
      <name val="Arial"/>
      <family val="2"/>
    </font>
    <font>
      <b/>
      <sz val="9"/>
      <name val="Aptos Narrow"/>
      <family val="2"/>
      <scheme val="minor"/>
    </font>
    <font>
      <sz val="8"/>
      <color rgb="FF000000"/>
      <name val="Aptos Narrow"/>
      <family val="2"/>
      <scheme val="minor"/>
    </font>
    <font>
      <sz val="9"/>
      <color rgb="FF000000"/>
      <name val="Aptos Narrow"/>
      <family val="2"/>
      <scheme val="minor"/>
    </font>
    <font>
      <b/>
      <i/>
      <sz val="9"/>
      <name val="Aptos Narrow"/>
      <family val="2"/>
      <scheme val="minor"/>
    </font>
    <font>
      <sz val="10"/>
      <color theme="1"/>
      <name val="Aptos Narrow"/>
      <family val="2"/>
      <scheme val="minor"/>
    </font>
    <font>
      <sz val="12"/>
      <color rgb="FF000000"/>
      <name val="Times New Roman"/>
      <family val="1"/>
    </font>
    <font>
      <b/>
      <sz val="14"/>
      <color rgb="FF000000"/>
      <name val="Aptos Narrow"/>
      <family val="2"/>
      <scheme val="minor"/>
    </font>
    <font>
      <i/>
      <sz val="11"/>
      <color rgb="FF000000"/>
      <name val="Aptos Narrow"/>
      <family val="2"/>
      <scheme val="minor"/>
    </font>
    <font>
      <b/>
      <sz val="11"/>
      <color rgb="FFFF0000"/>
      <name val="Aptos Narrow"/>
      <family val="2"/>
      <scheme val="minor"/>
    </font>
    <font>
      <b/>
      <sz val="9"/>
      <color theme="1"/>
      <name val="Segoe UI"/>
      <family val="2"/>
      <charset val="238"/>
    </font>
    <font>
      <sz val="9"/>
      <color theme="1"/>
      <name val="Segoe UI"/>
      <family val="2"/>
      <charset val="238"/>
    </font>
    <font>
      <strike/>
      <sz val="9"/>
      <name val="Aptos Narrow"/>
      <family val="2"/>
      <scheme val="minor"/>
    </font>
    <font>
      <sz val="7"/>
      <color rgb="FF000000"/>
      <name val="Aptos Narrow"/>
      <family val="2"/>
      <scheme val="minor"/>
    </font>
    <font>
      <sz val="12"/>
      <color rgb="FF000000"/>
      <name val="Aptos Narrow"/>
      <family val="2"/>
      <scheme val="minor"/>
    </font>
    <font>
      <b/>
      <sz val="12"/>
      <color rgb="FF000000"/>
      <name val="Aptos Narrow"/>
      <family val="2"/>
      <scheme val="minor"/>
    </font>
    <font>
      <u/>
      <sz val="11"/>
      <color rgb="FF008080"/>
      <name val="Aptos Narrow"/>
      <family val="2"/>
      <scheme val="minor"/>
    </font>
    <font>
      <b/>
      <sz val="14"/>
      <color theme="1"/>
      <name val="Aptos Narrow"/>
      <family val="2"/>
      <charset val="238"/>
      <scheme val="minor"/>
    </font>
    <font>
      <i/>
      <sz val="11"/>
      <color theme="1"/>
      <name val="Aptos Narrow"/>
      <family val="2"/>
      <scheme val="minor"/>
    </font>
    <font>
      <i/>
      <sz val="11"/>
      <name val="Aptos Narrow"/>
      <family val="2"/>
      <scheme val="minor"/>
    </font>
    <font>
      <b/>
      <sz val="13"/>
      <color theme="1"/>
      <name val="Arial"/>
      <family val="2"/>
    </font>
    <font>
      <sz val="8.5"/>
      <color theme="1"/>
      <name val="Aptos Narrow"/>
      <family val="2"/>
      <scheme val="minor"/>
    </font>
    <font>
      <b/>
      <sz val="8.5"/>
      <color theme="1"/>
      <name val="Aptos Narrow"/>
      <family val="2"/>
      <scheme val="minor"/>
    </font>
    <font>
      <b/>
      <sz val="13"/>
      <color theme="1"/>
      <name val="Aptos Narrow"/>
      <family val="2"/>
      <charset val="238"/>
      <scheme val="minor"/>
    </font>
    <font>
      <sz val="13"/>
      <color theme="1"/>
      <name val="Aptos Narrow"/>
      <family val="2"/>
      <charset val="238"/>
      <scheme val="minor"/>
    </font>
    <font>
      <b/>
      <sz val="8.5"/>
      <color theme="1"/>
      <name val="Segoe UI"/>
      <family val="2"/>
    </font>
    <font>
      <sz val="11"/>
      <color theme="1"/>
      <name val="Segoe UI"/>
      <family val="2"/>
    </font>
    <font>
      <i/>
      <sz val="11"/>
      <color theme="1"/>
      <name val="Aptos Narrow"/>
      <family val="2"/>
      <charset val="238"/>
      <scheme val="minor"/>
    </font>
    <font>
      <i/>
      <sz val="12"/>
      <color theme="1"/>
      <name val="Aptos Narrow"/>
      <family val="2"/>
      <charset val="238"/>
      <scheme val="minor"/>
    </font>
    <font>
      <b/>
      <sz val="12"/>
      <color theme="1"/>
      <name val="Aptos Narrow"/>
      <family val="2"/>
      <charset val="238"/>
      <scheme val="minor"/>
    </font>
    <font>
      <b/>
      <sz val="9"/>
      <color theme="1"/>
      <name val="Aptos Narrow"/>
      <family val="2"/>
      <charset val="238"/>
      <scheme val="minor"/>
    </font>
    <font>
      <b/>
      <i/>
      <sz val="11"/>
      <color theme="1"/>
      <name val="Aptos Narrow"/>
      <family val="2"/>
      <scheme val="minor"/>
    </font>
    <font>
      <sz val="10"/>
      <color theme="1"/>
      <name val="Arial"/>
      <family val="2"/>
    </font>
    <font>
      <sz val="11"/>
      <color theme="0" tint="-0.499984740745262"/>
      <name val="Aptos Narrow"/>
      <family val="2"/>
      <charset val="238"/>
      <scheme val="minor"/>
    </font>
    <font>
      <sz val="14"/>
      <color theme="1"/>
      <name val="Aptos Narrow"/>
      <family val="2"/>
      <charset val="238"/>
      <scheme val="minor"/>
    </font>
    <font>
      <b/>
      <sz val="12"/>
      <color theme="1"/>
      <name val="Arial"/>
      <family val="2"/>
    </font>
    <font>
      <vertAlign val="superscript"/>
      <sz val="12"/>
      <color theme="1"/>
      <name val="Aptos Narrow"/>
      <family val="2"/>
      <charset val="238"/>
      <scheme val="minor"/>
    </font>
    <font>
      <sz val="14"/>
      <name val="Aptos Narrow"/>
      <family val="2"/>
      <scheme val="minor"/>
    </font>
    <font>
      <sz val="11"/>
      <name val="Calibri"/>
      <family val="2"/>
    </font>
    <font>
      <i/>
      <sz val="11"/>
      <color rgb="FFFF0000"/>
      <name val="Aptos Narrow"/>
      <family val="2"/>
      <charset val="238"/>
      <scheme val="minor"/>
    </font>
    <font>
      <sz val="8"/>
      <color rgb="FFFF0000"/>
      <name val="Aptos Narrow"/>
      <family val="2"/>
      <scheme val="minor"/>
    </font>
    <font>
      <strike/>
      <sz val="11"/>
      <name val="Aptos Narrow"/>
      <family val="2"/>
      <scheme val="minor"/>
    </font>
    <font>
      <sz val="11"/>
      <color indexed="8"/>
      <name val="Aptos Narrow"/>
      <family val="2"/>
      <charset val="238"/>
      <scheme val="minor"/>
    </font>
    <font>
      <b/>
      <sz val="9"/>
      <name val="Verdana"/>
      <family val="2"/>
    </font>
    <font>
      <b/>
      <strike/>
      <sz val="11"/>
      <name val="Aptos Narrow"/>
      <family val="2"/>
      <charset val="238"/>
      <scheme val="minor"/>
    </font>
  </fonts>
  <fills count="2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595959"/>
        <bgColor indexed="64"/>
      </patternFill>
    </fill>
    <fill>
      <patternFill patternType="solid">
        <fgColor rgb="FFBFBFBF"/>
        <bgColor indexed="64"/>
      </patternFill>
    </fill>
    <fill>
      <patternFill patternType="solid">
        <fgColor rgb="FFA6A6A6"/>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theme="0" tint="-4.9989318521683403E-2"/>
        <bgColor indexed="64"/>
      </patternFill>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rgb="FFE7E6E6"/>
        <bgColor indexed="64"/>
      </patternFill>
    </fill>
    <fill>
      <patternFill patternType="solid">
        <fgColor rgb="FF00B050"/>
        <bgColor indexed="64"/>
      </patternFill>
    </fill>
    <fill>
      <patternFill patternType="solid">
        <fgColor theme="2"/>
        <bgColor indexed="64"/>
      </patternFill>
    </fill>
    <fill>
      <patternFill patternType="solid">
        <fgColor theme="1" tint="0.499984740745262"/>
        <bgColor indexed="64"/>
      </patternFill>
    </fill>
  </fills>
  <borders count="7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thick">
        <color indexed="64"/>
      </right>
      <top style="thick">
        <color indexed="64"/>
      </top>
      <bottom style="thick">
        <color indexed="64"/>
      </bottom>
      <diagonal/>
    </border>
    <border>
      <left/>
      <right style="thick">
        <color indexed="64"/>
      </right>
      <top/>
      <bottom style="thick">
        <color indexed="64"/>
      </bottom>
      <diagonal/>
    </border>
    <border>
      <left/>
      <right style="medium">
        <color indexed="64"/>
      </right>
      <top/>
      <bottom style="medium">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s>
  <cellStyleXfs count="16">
    <xf numFmtId="0" fontId="0" fillId="0" borderId="0"/>
    <xf numFmtId="0" fontId="51" fillId="0" borderId="0" applyNumberFormat="0" applyFill="0" applyBorder="0" applyAlignment="0" applyProtection="0"/>
    <xf numFmtId="0" fontId="17" fillId="0" borderId="0"/>
    <xf numFmtId="0" fontId="66" fillId="0" borderId="0" applyNumberFormat="0" applyFill="0" applyBorder="0" applyAlignment="0" applyProtection="0">
      <alignment vertical="top"/>
      <protection locked="0"/>
    </xf>
    <xf numFmtId="9" fontId="1" fillId="0" borderId="0" applyFont="0" applyFill="0" applyBorder="0" applyAlignment="0" applyProtection="0"/>
    <xf numFmtId="164" fontId="1" fillId="0" borderId="0" applyFont="0" applyFill="0" applyBorder="0" applyAlignment="0" applyProtection="0"/>
    <xf numFmtId="0" fontId="89" fillId="18" borderId="32" applyNumberFormat="0" applyFill="0" applyBorder="0" applyAlignment="0" applyProtection="0">
      <alignment horizontal="left"/>
    </xf>
    <xf numFmtId="0" fontId="90" fillId="0" borderId="0">
      <alignment vertical="center"/>
    </xf>
    <xf numFmtId="0" fontId="93" fillId="0" borderId="0" applyNumberFormat="0" applyFill="0" applyBorder="0" applyAlignment="0" applyProtection="0"/>
    <xf numFmtId="0" fontId="90" fillId="0" borderId="0">
      <alignment vertical="center"/>
    </xf>
    <xf numFmtId="3" fontId="90" fillId="19" borderId="19" applyFont="0">
      <alignment horizontal="right" vertical="center"/>
      <protection locked="0"/>
    </xf>
    <xf numFmtId="0" fontId="1" fillId="0" borderId="0"/>
    <xf numFmtId="0" fontId="17" fillId="0" borderId="0"/>
    <xf numFmtId="0" fontId="17" fillId="0" borderId="0"/>
    <xf numFmtId="0" fontId="90" fillId="0" borderId="0"/>
    <xf numFmtId="0" fontId="90" fillId="0" borderId="0"/>
  </cellStyleXfs>
  <cellXfs count="1046">
    <xf numFmtId="0" fontId="0" fillId="0" borderId="0" xfId="0"/>
    <xf numFmtId="0" fontId="2" fillId="0" borderId="0" xfId="0" applyFont="1" applyAlignment="1">
      <alignment vertical="center"/>
    </xf>
    <xf numFmtId="0" fontId="3" fillId="0" borderId="0" xfId="0" applyFont="1" applyAlignment="1">
      <alignment vertical="center"/>
    </xf>
    <xf numFmtId="0" fontId="3" fillId="0" borderId="0" xfId="0" applyFont="1"/>
    <xf numFmtId="0" fontId="3" fillId="0" borderId="0" xfId="0" applyFont="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2" fontId="4" fillId="0" borderId="1" xfId="0" applyNumberFormat="1" applyFont="1" applyBorder="1" applyAlignment="1">
      <alignment vertical="center" wrapText="1"/>
    </xf>
    <xf numFmtId="0" fontId="5" fillId="0" borderId="14" xfId="0" applyFont="1" applyBorder="1" applyAlignment="1">
      <alignment vertical="center" wrapText="1"/>
    </xf>
    <xf numFmtId="0" fontId="4" fillId="2" borderId="14"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2" borderId="16"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2" xfId="0" applyFont="1" applyBorder="1" applyAlignment="1">
      <alignment vertical="center" wrapText="1"/>
    </xf>
    <xf numFmtId="4" fontId="4" fillId="0" borderId="1" xfId="0" applyNumberFormat="1" applyFont="1" applyBorder="1" applyAlignment="1">
      <alignment vertical="center" wrapText="1"/>
    </xf>
    <xf numFmtId="49" fontId="6" fillId="3" borderId="18" xfId="0" applyNumberFormat="1" applyFont="1" applyFill="1" applyBorder="1" applyAlignment="1">
      <alignment horizontal="center" vertical="center" wrapText="1"/>
    </xf>
    <xf numFmtId="0" fontId="6" fillId="3" borderId="16" xfId="0" applyFont="1" applyFill="1" applyBorder="1" applyAlignment="1">
      <alignment horizontal="left" vertical="center" wrapText="1" indent="1"/>
    </xf>
    <xf numFmtId="0" fontId="6" fillId="3" borderId="16" xfId="0" applyFont="1" applyFill="1" applyBorder="1" applyAlignment="1">
      <alignment vertical="center" wrapText="1"/>
    </xf>
    <xf numFmtId="49" fontId="4" fillId="0" borderId="18" xfId="0" applyNumberFormat="1" applyFont="1" applyBorder="1" applyAlignment="1">
      <alignment horizontal="center" vertical="center" wrapText="1"/>
    </xf>
    <xf numFmtId="0" fontId="4" fillId="0" borderId="16" xfId="0" applyFont="1" applyBorder="1" applyAlignment="1">
      <alignment vertical="center" wrapText="1"/>
    </xf>
    <xf numFmtId="4" fontId="7" fillId="0" borderId="16" xfId="0" applyNumberFormat="1" applyFont="1" applyBorder="1" applyAlignment="1">
      <alignment vertical="center" wrapText="1"/>
    </xf>
    <xf numFmtId="4" fontId="7" fillId="4" borderId="16" xfId="0" applyNumberFormat="1" applyFont="1" applyFill="1" applyBorder="1" applyAlignment="1">
      <alignment vertical="center" wrapText="1"/>
    </xf>
    <xf numFmtId="49" fontId="7" fillId="0" borderId="18" xfId="0" applyNumberFormat="1" applyFont="1" applyBorder="1" applyAlignment="1">
      <alignment horizontal="center" vertical="center" wrapText="1"/>
    </xf>
    <xf numFmtId="0" fontId="7" fillId="0" borderId="16" xfId="0" applyFont="1" applyBorder="1" applyAlignment="1">
      <alignment vertical="center" wrapText="1"/>
    </xf>
    <xf numFmtId="0" fontId="8" fillId="0" borderId="0" xfId="0" applyFont="1" applyAlignment="1">
      <alignment vertical="center"/>
    </xf>
    <xf numFmtId="0" fontId="0" fillId="0" borderId="19" xfId="0" applyBorder="1" applyAlignment="1">
      <alignment horizontal="center"/>
    </xf>
    <xf numFmtId="0" fontId="0" fillId="0" borderId="19" xfId="0" applyBorder="1" applyAlignment="1">
      <alignment horizontal="center"/>
    </xf>
    <xf numFmtId="0" fontId="0" fillId="0" borderId="19" xfId="0" applyBorder="1" applyAlignment="1">
      <alignment horizontal="center" vertical="center" wrapText="1"/>
    </xf>
    <xf numFmtId="0" fontId="9" fillId="0" borderId="19" xfId="0" applyFont="1" applyBorder="1" applyAlignment="1">
      <alignment horizontal="center" vertical="center"/>
    </xf>
    <xf numFmtId="0" fontId="9" fillId="0" borderId="19" xfId="0" applyFont="1" applyBorder="1" applyAlignment="1">
      <alignment wrapText="1"/>
    </xf>
    <xf numFmtId="0" fontId="10" fillId="0" borderId="19" xfId="0" applyFont="1" applyBorder="1"/>
    <xf numFmtId="0" fontId="11" fillId="0" borderId="19" xfId="0" applyFont="1" applyBorder="1" applyAlignment="1">
      <alignment horizontal="center" vertical="center"/>
    </xf>
    <xf numFmtId="0" fontId="11" fillId="0" borderId="19" xfId="0" applyFont="1" applyBorder="1" applyAlignment="1">
      <alignment wrapText="1"/>
    </xf>
    <xf numFmtId="0" fontId="0" fillId="0" borderId="19" xfId="0" applyBorder="1"/>
    <xf numFmtId="2" fontId="0" fillId="0" borderId="19" xfId="0" applyNumberFormat="1" applyBorder="1"/>
    <xf numFmtId="0" fontId="9" fillId="0" borderId="0" xfId="0" applyFont="1"/>
    <xf numFmtId="0" fontId="12" fillId="0" borderId="0" xfId="0" applyFont="1" applyAlignment="1">
      <alignment vertical="center"/>
    </xf>
    <xf numFmtId="0" fontId="12" fillId="0" borderId="0" xfId="0" applyFont="1"/>
    <xf numFmtId="0" fontId="13" fillId="0" borderId="1" xfId="0" applyFont="1" applyBorder="1" applyAlignment="1">
      <alignment horizontal="center" vertical="center" wrapText="1"/>
    </xf>
    <xf numFmtId="0" fontId="13" fillId="0" borderId="18" xfId="0" applyFont="1" applyBorder="1" applyAlignment="1">
      <alignment horizontal="center" vertical="center" wrapText="1"/>
    </xf>
    <xf numFmtId="49" fontId="14" fillId="0" borderId="1" xfId="0" applyNumberFormat="1" applyFont="1" applyBorder="1" applyAlignment="1">
      <alignment horizontal="center" vertical="center" wrapText="1"/>
    </xf>
    <xf numFmtId="0" fontId="14" fillId="0" borderId="2" xfId="0" applyFont="1" applyBorder="1" applyAlignment="1">
      <alignment vertical="center" wrapText="1"/>
    </xf>
    <xf numFmtId="4" fontId="13" fillId="0" borderId="16" xfId="0" applyNumberFormat="1" applyFont="1" applyBorder="1" applyAlignment="1">
      <alignment horizontal="center" vertical="center" wrapText="1"/>
    </xf>
    <xf numFmtId="49" fontId="13" fillId="0" borderId="18" xfId="0" applyNumberFormat="1" applyFont="1" applyBorder="1" applyAlignment="1">
      <alignment horizontal="center" vertical="center" wrapText="1"/>
    </xf>
    <xf numFmtId="0" fontId="13" fillId="0" borderId="16" xfId="0" applyFont="1" applyBorder="1" applyAlignment="1">
      <alignment vertical="center" wrapText="1"/>
    </xf>
    <xf numFmtId="0" fontId="13" fillId="0" borderId="16" xfId="0" applyFont="1" applyBorder="1" applyAlignment="1">
      <alignment horizontal="left" vertical="center" wrapText="1" indent="1"/>
    </xf>
    <xf numFmtId="49" fontId="14" fillId="0" borderId="18" xfId="0" applyNumberFormat="1" applyFont="1" applyBorder="1" applyAlignment="1">
      <alignment horizontal="center" vertical="center" wrapText="1"/>
    </xf>
    <xf numFmtId="0" fontId="14" fillId="0" borderId="16" xfId="0" applyFont="1" applyBorder="1" applyAlignment="1">
      <alignment vertical="center" wrapText="1"/>
    </xf>
    <xf numFmtId="0" fontId="15" fillId="0" borderId="0" xfId="0" applyFont="1"/>
    <xf numFmtId="0" fontId="16" fillId="0" borderId="0" xfId="0" applyFont="1" applyAlignment="1">
      <alignment vertical="center"/>
    </xf>
    <xf numFmtId="0" fontId="1" fillId="0" borderId="20" xfId="0" applyFont="1" applyBorder="1" applyAlignment="1">
      <alignment vertical="center" wrapText="1"/>
    </xf>
    <xf numFmtId="0" fontId="17" fillId="0" borderId="1"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18" xfId="0" applyFont="1" applyBorder="1" applyAlignment="1">
      <alignment horizontal="center" vertical="center" wrapText="1"/>
    </xf>
    <xf numFmtId="49" fontId="18" fillId="0" borderId="1" xfId="0" applyNumberFormat="1" applyFont="1" applyBorder="1" applyAlignment="1">
      <alignment horizontal="center" vertical="center" wrapText="1"/>
    </xf>
    <xf numFmtId="0" fontId="18" fillId="0" borderId="2" xfId="0" applyFont="1" applyBorder="1" applyAlignment="1">
      <alignment vertical="center" wrapText="1"/>
    </xf>
    <xf numFmtId="0" fontId="19" fillId="5" borderId="16" xfId="0" applyFont="1" applyFill="1" applyBorder="1" applyAlignment="1">
      <alignment vertical="center" wrapText="1"/>
    </xf>
    <xf numFmtId="49" fontId="17" fillId="0" borderId="18" xfId="0" applyNumberFormat="1" applyFont="1" applyBorder="1" applyAlignment="1">
      <alignment horizontal="center" vertical="center" wrapText="1"/>
    </xf>
    <xf numFmtId="0" fontId="17" fillId="0" borderId="16" xfId="0" applyFont="1" applyBorder="1" applyAlignment="1">
      <alignment vertical="center" wrapText="1"/>
    </xf>
    <xf numFmtId="0" fontId="17" fillId="0" borderId="16" xfId="0" applyFont="1" applyBorder="1" applyAlignment="1">
      <alignment horizontal="left" vertical="center" wrapText="1" indent="1"/>
    </xf>
    <xf numFmtId="4" fontId="19" fillId="0" borderId="16" xfId="0" applyNumberFormat="1" applyFont="1" applyBorder="1" applyAlignment="1">
      <alignment vertical="center" wrapText="1"/>
    </xf>
    <xf numFmtId="49" fontId="20" fillId="0" borderId="18" xfId="0" applyNumberFormat="1" applyFont="1" applyBorder="1" applyAlignment="1">
      <alignment horizontal="center" vertical="center" wrapText="1"/>
    </xf>
    <xf numFmtId="0" fontId="20" fillId="0" borderId="16" xfId="0" applyFont="1" applyBorder="1" applyAlignment="1">
      <alignment horizontal="left" vertical="center" wrapText="1" indent="1"/>
    </xf>
    <xf numFmtId="0" fontId="21" fillId="6" borderId="16" xfId="0" applyFont="1" applyFill="1" applyBorder="1" applyAlignment="1">
      <alignment vertical="center" wrapText="1"/>
    </xf>
    <xf numFmtId="49" fontId="18" fillId="0" borderId="18" xfId="0" applyNumberFormat="1" applyFont="1" applyBorder="1" applyAlignment="1">
      <alignment horizontal="center" vertical="center" wrapText="1"/>
    </xf>
    <xf numFmtId="0" fontId="18" fillId="0" borderId="16" xfId="0" applyFont="1" applyBorder="1" applyAlignment="1">
      <alignment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2" borderId="21"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19" fillId="2" borderId="20" xfId="0" applyFont="1" applyFill="1" applyBorder="1" applyAlignment="1">
      <alignment horizontal="center" vertical="center" wrapText="1"/>
    </xf>
    <xf numFmtId="49" fontId="19" fillId="0" borderId="1" xfId="0" applyNumberFormat="1" applyFont="1" applyBorder="1" applyAlignment="1">
      <alignment horizontal="center" vertical="center" wrapText="1"/>
    </xf>
    <xf numFmtId="0" fontId="19" fillId="0" borderId="2" xfId="0" applyFont="1" applyBorder="1" applyAlignment="1">
      <alignment vertical="center" wrapText="1"/>
    </xf>
    <xf numFmtId="49" fontId="23" fillId="3" borderId="18" xfId="0" applyNumberFormat="1" applyFont="1" applyFill="1" applyBorder="1" applyAlignment="1">
      <alignment horizontal="center" vertical="center" wrapText="1"/>
    </xf>
    <xf numFmtId="0" fontId="23" fillId="3" borderId="16" xfId="0" applyFont="1" applyFill="1" applyBorder="1" applyAlignment="1">
      <alignment horizontal="left" vertical="center" wrapText="1" indent="1"/>
    </xf>
    <xf numFmtId="49" fontId="19" fillId="0" borderId="18" xfId="0" applyNumberFormat="1" applyFont="1" applyBorder="1" applyAlignment="1">
      <alignment horizontal="center" vertical="center" wrapText="1"/>
    </xf>
    <xf numFmtId="0" fontId="19" fillId="0" borderId="16" xfId="0" applyFont="1" applyBorder="1" applyAlignment="1">
      <alignment vertical="center" wrapText="1"/>
    </xf>
    <xf numFmtId="49" fontId="24" fillId="0" borderId="18" xfId="0" applyNumberFormat="1" applyFont="1" applyBorder="1" applyAlignment="1">
      <alignment horizontal="center" vertical="center" wrapText="1"/>
    </xf>
    <xf numFmtId="0" fontId="24" fillId="0" borderId="16" xfId="0" applyFont="1" applyBorder="1" applyAlignment="1">
      <alignment vertical="center" wrapText="1"/>
    </xf>
    <xf numFmtId="49" fontId="17" fillId="0" borderId="1" xfId="0" applyNumberFormat="1" applyFont="1" applyBorder="1" applyAlignment="1">
      <alignment horizontal="center" vertical="center" wrapText="1"/>
    </xf>
    <xf numFmtId="0" fontId="17" fillId="0" borderId="2" xfId="0" applyFont="1" applyBorder="1" applyAlignment="1">
      <alignment vertical="center" wrapText="1"/>
    </xf>
    <xf numFmtId="2" fontId="17" fillId="0" borderId="16" xfId="0" applyNumberFormat="1" applyFont="1" applyBorder="1" applyAlignment="1">
      <alignment vertical="center"/>
    </xf>
    <xf numFmtId="0" fontId="19" fillId="0" borderId="18" xfId="0" applyFont="1" applyBorder="1" applyAlignment="1">
      <alignment horizontal="center" vertical="center" wrapText="1"/>
    </xf>
    <xf numFmtId="0" fontId="1" fillId="0" borderId="0" xfId="0" applyFont="1" applyAlignment="1">
      <alignment vertical="center"/>
    </xf>
    <xf numFmtId="0" fontId="5" fillId="0" borderId="0" xfId="0" applyFont="1" applyAlignment="1">
      <alignment vertical="center" wrapText="1"/>
    </xf>
    <xf numFmtId="0" fontId="19" fillId="0" borderId="22" xfId="0" applyFont="1" applyBorder="1" applyAlignment="1">
      <alignment horizontal="center" vertical="center" wrapText="1"/>
    </xf>
    <xf numFmtId="49" fontId="28" fillId="0" borderId="1" xfId="0" applyNumberFormat="1" applyFont="1" applyBorder="1" applyAlignment="1">
      <alignment horizontal="center" vertical="center" wrapText="1"/>
    </xf>
    <xf numFmtId="0" fontId="29" fillId="0" borderId="24" xfId="0" applyFont="1" applyBorder="1" applyAlignment="1">
      <alignment vertical="center" wrapText="1"/>
    </xf>
    <xf numFmtId="0" fontId="31" fillId="0" borderId="25" xfId="0" applyFont="1" applyBorder="1" applyAlignment="1">
      <alignment vertical="center" wrapText="1"/>
    </xf>
    <xf numFmtId="0" fontId="31" fillId="0" borderId="25" xfId="0" applyFont="1" applyBorder="1" applyAlignment="1">
      <alignment horizontal="right" vertical="center" wrapText="1"/>
    </xf>
    <xf numFmtId="0" fontId="23" fillId="0" borderId="16" xfId="0" applyFont="1" applyBorder="1" applyAlignment="1">
      <alignment vertical="center" wrapText="1"/>
    </xf>
    <xf numFmtId="49" fontId="28" fillId="0" borderId="18" xfId="0" applyNumberFormat="1" applyFont="1" applyBorder="1" applyAlignment="1">
      <alignment horizontal="center" vertical="center" wrapText="1"/>
    </xf>
    <xf numFmtId="0" fontId="4" fillId="2" borderId="22" xfId="0" applyFont="1" applyFill="1" applyBorder="1" applyAlignment="1">
      <alignment horizontal="center" vertical="center" wrapText="1"/>
    </xf>
    <xf numFmtId="0" fontId="4" fillId="0" borderId="22" xfId="0" applyFont="1" applyBorder="1" applyAlignment="1">
      <alignment horizontal="center" vertical="center" wrapText="1"/>
    </xf>
    <xf numFmtId="0" fontId="4" fillId="2" borderId="23" xfId="0" applyFont="1" applyFill="1" applyBorder="1" applyAlignment="1">
      <alignment horizontal="center" vertical="center" wrapText="1"/>
    </xf>
    <xf numFmtId="4" fontId="4" fillId="0" borderId="16" xfId="0" applyNumberFormat="1" applyFont="1" applyBorder="1" applyAlignment="1">
      <alignment vertical="center" wrapText="1"/>
    </xf>
    <xf numFmtId="49" fontId="4" fillId="3" borderId="18" xfId="0" applyNumberFormat="1" applyFont="1" applyFill="1" applyBorder="1" applyAlignment="1">
      <alignment horizontal="center" vertical="center" wrapText="1"/>
    </xf>
    <xf numFmtId="49" fontId="7" fillId="3" borderId="18" xfId="0" applyNumberFormat="1" applyFont="1" applyFill="1" applyBorder="1" applyAlignment="1">
      <alignment horizontal="center" vertical="center" wrapText="1"/>
    </xf>
    <xf numFmtId="0" fontId="3" fillId="0" borderId="14" xfId="0" applyFont="1" applyBorder="1"/>
    <xf numFmtId="0" fontId="34" fillId="0" borderId="1" xfId="0" applyFont="1" applyBorder="1" applyAlignment="1">
      <alignment horizontal="center" vertical="center"/>
    </xf>
    <xf numFmtId="0" fontId="34" fillId="0" borderId="2" xfId="0" applyFont="1" applyBorder="1" applyAlignment="1">
      <alignment horizontal="center" vertical="center"/>
    </xf>
    <xf numFmtId="0" fontId="4" fillId="0" borderId="22" xfId="0" applyFont="1" applyBorder="1" applyAlignment="1">
      <alignment vertical="center"/>
    </xf>
    <xf numFmtId="0" fontId="4" fillId="0" borderId="0" xfId="0" applyFont="1" applyAlignment="1">
      <alignment vertical="center" wrapText="1"/>
    </xf>
    <xf numFmtId="0" fontId="4" fillId="0" borderId="14" xfId="0" applyFont="1" applyBorder="1" applyAlignment="1">
      <alignment vertical="center" wrapText="1"/>
    </xf>
    <xf numFmtId="0" fontId="4" fillId="2" borderId="22" xfId="0" applyFont="1" applyFill="1" applyBorder="1" applyAlignment="1">
      <alignment vertical="center" wrapText="1"/>
    </xf>
    <xf numFmtId="0" fontId="4" fillId="0" borderId="8" xfId="0" applyFont="1" applyBorder="1" applyAlignment="1">
      <alignment vertical="center"/>
    </xf>
    <xf numFmtId="0" fontId="4" fillId="0" borderId="9" xfId="0" applyFont="1" applyBorder="1" applyAlignment="1">
      <alignment vertical="center"/>
    </xf>
    <xf numFmtId="0" fontId="4" fillId="0" borderId="4" xfId="0" applyFont="1" applyBorder="1" applyAlignment="1">
      <alignment vertical="center" wrapText="1"/>
    </xf>
    <xf numFmtId="0" fontId="4" fillId="2" borderId="0" xfId="0" applyFont="1" applyFill="1" applyAlignment="1">
      <alignment vertical="top" wrapText="1"/>
    </xf>
    <xf numFmtId="0" fontId="35" fillId="0" borderId="13" xfId="0" applyFont="1" applyBorder="1" applyAlignment="1">
      <alignment horizontal="center" vertical="center" wrapText="1"/>
    </xf>
    <xf numFmtId="0" fontId="4" fillId="2" borderId="0" xfId="0" applyFont="1" applyFill="1" applyAlignment="1">
      <alignment vertical="center" wrapText="1"/>
    </xf>
    <xf numFmtId="0" fontId="4" fillId="2" borderId="14" xfId="0" applyFont="1" applyFill="1" applyBorder="1" applyAlignment="1">
      <alignment vertical="center" wrapText="1"/>
    </xf>
    <xf numFmtId="49" fontId="34" fillId="0" borderId="1" xfId="0" applyNumberFormat="1" applyFont="1" applyBorder="1" applyAlignment="1">
      <alignment horizontal="center" vertical="center" wrapText="1"/>
    </xf>
    <xf numFmtId="0" fontId="34" fillId="0" borderId="2" xfId="0" applyFont="1" applyBorder="1" applyAlignment="1">
      <alignment vertical="center" wrapText="1"/>
    </xf>
    <xf numFmtId="4" fontId="4" fillId="0" borderId="2" xfId="0" applyNumberFormat="1" applyFont="1" applyBorder="1" applyAlignment="1">
      <alignment vertical="center" wrapText="1"/>
    </xf>
    <xf numFmtId="49" fontId="36" fillId="0" borderId="18" xfId="0" applyNumberFormat="1" applyFont="1" applyBorder="1" applyAlignment="1">
      <alignment horizontal="center" vertical="center" wrapText="1"/>
    </xf>
    <xf numFmtId="0" fontId="36" fillId="0" borderId="16" xfId="0" applyFont="1" applyBorder="1" applyAlignment="1">
      <alignment horizontal="left" vertical="center" wrapText="1" indent="1"/>
    </xf>
    <xf numFmtId="0" fontId="36" fillId="0" borderId="16" xfId="0" applyFont="1" applyBorder="1" applyAlignment="1">
      <alignment horizontal="left" vertical="center" wrapText="1" indent="5"/>
    </xf>
    <xf numFmtId="0" fontId="36" fillId="0" borderId="16" xfId="0" applyFont="1" applyBorder="1" applyAlignment="1">
      <alignment horizontal="left" vertical="center" wrapText="1" indent="10"/>
    </xf>
    <xf numFmtId="4" fontId="4" fillId="7" borderId="16" xfId="0" applyNumberFormat="1" applyFont="1" applyFill="1" applyBorder="1" applyAlignment="1">
      <alignment vertical="center" wrapText="1"/>
    </xf>
    <xf numFmtId="49" fontId="34" fillId="0" borderId="18" xfId="0" applyNumberFormat="1" applyFont="1" applyBorder="1" applyAlignment="1">
      <alignment horizontal="center" vertical="center" wrapText="1"/>
    </xf>
    <xf numFmtId="0" fontId="34" fillId="0" borderId="16" xfId="0" applyFont="1" applyBorder="1" applyAlignment="1">
      <alignment vertical="center" wrapText="1"/>
    </xf>
    <xf numFmtId="4" fontId="34" fillId="7" borderId="16" xfId="0" applyNumberFormat="1" applyFont="1" applyFill="1" applyBorder="1" applyAlignment="1">
      <alignment vertical="center"/>
    </xf>
    <xf numFmtId="4" fontId="36" fillId="0" borderId="16" xfId="0" applyNumberFormat="1" applyFont="1" applyBorder="1" applyAlignment="1">
      <alignment horizontal="left" vertical="center" wrapText="1" indent="1"/>
    </xf>
    <xf numFmtId="4" fontId="0" fillId="0" borderId="0" xfId="0" applyNumberFormat="1"/>
    <xf numFmtId="0" fontId="37" fillId="0" borderId="0" xfId="0" applyFont="1" applyAlignment="1">
      <alignment vertical="center"/>
    </xf>
    <xf numFmtId="0" fontId="37" fillId="0" borderId="20" xfId="0" applyFont="1" applyBorder="1" applyAlignment="1">
      <alignment vertical="center"/>
    </xf>
    <xf numFmtId="0" fontId="19" fillId="0" borderId="16" xfId="0" applyFont="1" applyBorder="1" applyAlignment="1">
      <alignment horizontal="center" vertical="center"/>
    </xf>
    <xf numFmtId="0" fontId="5" fillId="0" borderId="16" xfId="0" applyFont="1" applyBorder="1" applyAlignment="1">
      <alignment vertical="center" wrapText="1"/>
    </xf>
    <xf numFmtId="0" fontId="19" fillId="0" borderId="16" xfId="0" applyFont="1" applyBorder="1" applyAlignment="1">
      <alignment horizontal="center" vertical="center" wrapText="1"/>
    </xf>
    <xf numFmtId="49" fontId="22" fillId="0" borderId="1"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38" fillId="0" borderId="18" xfId="0" applyNumberFormat="1" applyFont="1" applyBorder="1" applyAlignment="1">
      <alignment horizontal="center" vertical="center" wrapText="1"/>
    </xf>
    <xf numFmtId="49" fontId="39" fillId="0" borderId="18" xfId="0" applyNumberFormat="1" applyFont="1" applyBorder="1" applyAlignment="1">
      <alignment horizontal="center" vertical="center" wrapText="1"/>
    </xf>
    <xf numFmtId="0" fontId="3" fillId="0" borderId="20" xfId="0" applyFont="1" applyBorder="1"/>
    <xf numFmtId="0" fontId="40" fillId="0" borderId="0" xfId="0" applyFont="1" applyAlignment="1">
      <alignment vertical="center"/>
    </xf>
    <xf numFmtId="0" fontId="4" fillId="0" borderId="3" xfId="0" applyFont="1" applyBorder="1" applyAlignment="1">
      <alignment horizontal="center" vertical="center"/>
    </xf>
    <xf numFmtId="0" fontId="4" fillId="0" borderId="16" xfId="0" applyFont="1" applyBorder="1" applyAlignment="1">
      <alignment horizontal="center" vertical="center" wrapText="1"/>
    </xf>
    <xf numFmtId="0" fontId="4" fillId="0" borderId="16" xfId="0" applyFont="1" applyBorder="1" applyAlignment="1">
      <alignment horizontal="center" vertical="center"/>
    </xf>
    <xf numFmtId="0" fontId="4" fillId="0" borderId="2" xfId="0" applyFont="1" applyBorder="1" applyAlignment="1">
      <alignment horizontal="center" vertical="center"/>
    </xf>
    <xf numFmtId="0" fontId="40" fillId="0" borderId="0" xfId="0" applyFont="1"/>
    <xf numFmtId="0" fontId="4" fillId="2" borderId="4" xfId="0" applyFont="1" applyFill="1" applyBorder="1" applyAlignment="1">
      <alignment vertical="center"/>
    </xf>
    <xf numFmtId="0" fontId="4" fillId="2" borderId="20" xfId="0" applyFont="1" applyFill="1" applyBorder="1" applyAlignment="1">
      <alignment vertical="center"/>
    </xf>
    <xf numFmtId="0" fontId="4" fillId="2" borderId="2" xfId="0" applyFont="1" applyFill="1" applyBorder="1" applyAlignment="1">
      <alignment vertical="center"/>
    </xf>
    <xf numFmtId="0" fontId="41" fillId="0" borderId="14" xfId="0" applyFont="1" applyBorder="1" applyAlignment="1">
      <alignment vertical="center" wrapText="1"/>
    </xf>
    <xf numFmtId="0" fontId="4" fillId="2" borderId="23" xfId="0" applyFont="1" applyFill="1" applyBorder="1"/>
    <xf numFmtId="0" fontId="4" fillId="2" borderId="20" xfId="0" applyFont="1" applyFill="1" applyBorder="1"/>
    <xf numFmtId="0" fontId="41" fillId="0" borderId="16" xfId="0" applyFont="1" applyBorder="1" applyAlignment="1">
      <alignment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4" fillId="0" borderId="14" xfId="0" applyFont="1" applyBorder="1" applyAlignment="1">
      <alignment horizontal="center" vertical="center" wrapText="1"/>
    </xf>
    <xf numFmtId="4" fontId="4" fillId="0" borderId="3" xfId="0" applyNumberFormat="1" applyFont="1" applyBorder="1" applyAlignment="1">
      <alignment vertical="center" wrapText="1"/>
    </xf>
    <xf numFmtId="4" fontId="4" fillId="6" borderId="3" xfId="0" applyNumberFormat="1" applyFont="1" applyFill="1" applyBorder="1" applyAlignment="1">
      <alignment vertical="center" wrapText="1"/>
    </xf>
    <xf numFmtId="4" fontId="4" fillId="6" borderId="2" xfId="0" applyNumberFormat="1" applyFont="1" applyFill="1" applyBorder="1" applyAlignment="1">
      <alignment vertical="center" wrapText="1"/>
    </xf>
    <xf numFmtId="4" fontId="4" fillId="6" borderId="16" xfId="0" applyNumberFormat="1" applyFont="1" applyFill="1" applyBorder="1" applyAlignment="1">
      <alignment vertical="center" wrapText="1"/>
    </xf>
    <xf numFmtId="0" fontId="6" fillId="3" borderId="16" xfId="0" applyFont="1" applyFill="1" applyBorder="1" applyAlignment="1">
      <alignment horizontal="left" vertical="center" wrapText="1" indent="2"/>
    </xf>
    <xf numFmtId="49" fontId="42" fillId="0" borderId="18" xfId="0" applyNumberFormat="1" applyFont="1" applyBorder="1" applyAlignment="1">
      <alignment horizontal="center" vertical="center" wrapText="1"/>
    </xf>
    <xf numFmtId="0" fontId="43" fillId="0" borderId="0" xfId="0" applyFont="1" applyAlignment="1">
      <alignment vertical="center"/>
    </xf>
    <xf numFmtId="0" fontId="0" fillId="0" borderId="0" xfId="0" applyAlignment="1">
      <alignment vertical="center" wrapText="1"/>
    </xf>
    <xf numFmtId="0" fontId="44" fillId="0" borderId="0" xfId="0" applyFont="1" applyAlignment="1">
      <alignment vertical="center" wrapText="1"/>
    </xf>
    <xf numFmtId="0" fontId="45" fillId="0" borderId="0" xfId="0" applyFont="1" applyAlignment="1">
      <alignment horizontal="left"/>
    </xf>
    <xf numFmtId="0" fontId="46" fillId="0" borderId="0" xfId="0" applyFont="1"/>
    <xf numFmtId="0" fontId="43" fillId="0" borderId="0" xfId="0" applyFont="1" applyAlignment="1">
      <alignment vertical="center" wrapText="1"/>
    </xf>
    <xf numFmtId="0" fontId="47" fillId="2" borderId="27" xfId="0" applyFont="1" applyFill="1" applyBorder="1" applyAlignment="1">
      <alignment horizontal="center" vertical="center" wrapText="1"/>
    </xf>
    <xf numFmtId="0" fontId="47" fillId="2" borderId="28" xfId="0" applyFont="1" applyFill="1" applyBorder="1" applyAlignment="1">
      <alignment horizontal="center" vertical="center" wrapText="1"/>
    </xf>
    <xf numFmtId="0" fontId="47" fillId="2" borderId="29" xfId="0" applyFont="1" applyFill="1" applyBorder="1" applyAlignment="1">
      <alignment vertical="center" wrapText="1"/>
    </xf>
    <xf numFmtId="0" fontId="47" fillId="2" borderId="30" xfId="0" applyFont="1" applyFill="1" applyBorder="1" applyAlignment="1">
      <alignment vertical="center" wrapText="1"/>
    </xf>
    <xf numFmtId="0" fontId="47" fillId="2" borderId="31" xfId="0" applyFont="1" applyFill="1" applyBorder="1" applyAlignment="1">
      <alignment horizontal="center" vertical="center" wrapText="1"/>
    </xf>
    <xf numFmtId="0" fontId="47" fillId="2" borderId="32" xfId="0" applyFont="1" applyFill="1" applyBorder="1" applyAlignment="1">
      <alignment horizontal="center" vertical="center" wrapText="1"/>
    </xf>
    <xf numFmtId="0" fontId="47" fillId="2" borderId="30" xfId="0" applyFont="1" applyFill="1" applyBorder="1" applyAlignment="1">
      <alignment horizontal="center" vertical="center" wrapText="1"/>
    </xf>
    <xf numFmtId="0" fontId="47" fillId="2" borderId="33" xfId="0" applyFont="1" applyFill="1" applyBorder="1" applyAlignment="1">
      <alignment horizontal="center" vertical="center" wrapText="1"/>
    </xf>
    <xf numFmtId="0" fontId="47" fillId="2" borderId="34" xfId="0" applyFont="1" applyFill="1" applyBorder="1" applyAlignment="1">
      <alignment horizontal="center" vertical="center" wrapText="1"/>
    </xf>
    <xf numFmtId="0" fontId="48" fillId="0" borderId="19" xfId="0" applyFont="1" applyBorder="1" applyAlignment="1">
      <alignment horizontal="center" vertical="center" wrapText="1"/>
    </xf>
    <xf numFmtId="0" fontId="48" fillId="0" borderId="35" xfId="0" applyFont="1" applyBorder="1" applyAlignment="1">
      <alignment horizontal="center" vertical="center" wrapText="1"/>
    </xf>
    <xf numFmtId="0" fontId="48" fillId="0" borderId="19" xfId="0" applyFont="1" applyBorder="1" applyAlignment="1">
      <alignment vertical="center" wrapText="1"/>
    </xf>
    <xf numFmtId="4" fontId="48" fillId="0" borderId="19" xfId="0" applyNumberFormat="1" applyFont="1" applyBorder="1" applyAlignment="1">
      <alignment horizontal="center" vertical="center" wrapText="1"/>
    </xf>
    <xf numFmtId="4" fontId="48" fillId="8" borderId="19" xfId="0" applyNumberFormat="1" applyFont="1" applyFill="1" applyBorder="1" applyAlignment="1">
      <alignment horizontal="center" vertical="center" wrapText="1"/>
    </xf>
    <xf numFmtId="0" fontId="49" fillId="0" borderId="19" xfId="0" applyFont="1" applyBorder="1" applyAlignment="1">
      <alignment vertical="center" wrapText="1"/>
    </xf>
    <xf numFmtId="4" fontId="48" fillId="0" borderId="35" xfId="0" applyNumberFormat="1" applyFont="1" applyBorder="1" applyAlignment="1">
      <alignment horizontal="center" vertical="center" wrapText="1"/>
    </xf>
    <xf numFmtId="4" fontId="48" fillId="0" borderId="28" xfId="0" applyNumberFormat="1" applyFont="1" applyBorder="1" applyAlignment="1">
      <alignment horizontal="center" vertical="center" wrapText="1"/>
    </xf>
    <xf numFmtId="4" fontId="48" fillId="0" borderId="27"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50" fillId="0" borderId="0" xfId="0" applyFont="1" applyAlignment="1">
      <alignment vertical="center"/>
    </xf>
    <xf numFmtId="3" fontId="9" fillId="0" borderId="19" xfId="0" applyNumberFormat="1" applyFont="1" applyBorder="1"/>
    <xf numFmtId="3" fontId="0" fillId="0" borderId="19" xfId="0" applyNumberFormat="1" applyBorder="1"/>
    <xf numFmtId="3" fontId="22" fillId="0" borderId="16" xfId="0" applyNumberFormat="1" applyFont="1" applyBorder="1" applyAlignment="1">
      <alignment vertical="center" wrapText="1"/>
    </xf>
    <xf numFmtId="3" fontId="22" fillId="0" borderId="16" xfId="0" applyNumberFormat="1" applyFont="1" applyBorder="1" applyAlignment="1">
      <alignment vertical="center"/>
    </xf>
    <xf numFmtId="3" fontId="0" fillId="0" borderId="0" xfId="0" applyNumberFormat="1"/>
    <xf numFmtId="3" fontId="22" fillId="0" borderId="18" xfId="0" applyNumberFormat="1" applyFont="1" applyBorder="1" applyAlignment="1">
      <alignment vertical="center" wrapText="1"/>
    </xf>
    <xf numFmtId="3" fontId="22" fillId="4" borderId="16" xfId="0" applyNumberFormat="1" applyFont="1" applyFill="1" applyBorder="1" applyAlignment="1">
      <alignment vertical="center" wrapText="1"/>
    </xf>
    <xf numFmtId="3" fontId="29" fillId="0" borderId="24" xfId="0" applyNumberFormat="1" applyFont="1" applyBorder="1" applyAlignment="1">
      <alignment horizontal="right" vertical="center" wrapText="1"/>
    </xf>
    <xf numFmtId="3" fontId="29" fillId="0" borderId="25" xfId="0" applyNumberFormat="1" applyFont="1" applyBorder="1" applyAlignment="1">
      <alignment horizontal="right" vertical="center" wrapText="1"/>
    </xf>
    <xf numFmtId="3" fontId="24" fillId="4" borderId="2" xfId="0" applyNumberFormat="1" applyFont="1" applyFill="1" applyBorder="1" applyAlignment="1">
      <alignment horizontal="center" vertical="center" wrapText="1"/>
    </xf>
    <xf numFmtId="3" fontId="32" fillId="0" borderId="25" xfId="0" applyNumberFormat="1" applyFont="1" applyBorder="1" applyAlignment="1">
      <alignment horizontal="right" vertical="center" wrapText="1"/>
    </xf>
    <xf numFmtId="3" fontId="19" fillId="4" borderId="16" xfId="0" applyNumberFormat="1" applyFont="1" applyFill="1" applyBorder="1" applyAlignment="1">
      <alignment vertical="center" wrapText="1"/>
    </xf>
    <xf numFmtId="3" fontId="19" fillId="0" borderId="16" xfId="0" applyNumberFormat="1" applyFont="1" applyBorder="1" applyAlignment="1">
      <alignment vertical="center" wrapText="1"/>
    </xf>
    <xf numFmtId="3" fontId="24" fillId="0" borderId="16" xfId="0" applyNumberFormat="1" applyFont="1" applyBorder="1" applyAlignment="1">
      <alignment horizontal="center" vertical="center" wrapText="1"/>
    </xf>
    <xf numFmtId="3" fontId="24" fillId="4" borderId="16" xfId="0" applyNumberFormat="1" applyFont="1" applyFill="1" applyBorder="1" applyAlignment="1">
      <alignment horizontal="center" vertical="center" wrapText="1"/>
    </xf>
    <xf numFmtId="0" fontId="53" fillId="9" borderId="4" xfId="2" applyFont="1" applyFill="1" applyBorder="1" applyAlignment="1">
      <alignment horizontal="center" vertical="center" wrapText="1"/>
    </xf>
    <xf numFmtId="0" fontId="55" fillId="0" borderId="0" xfId="2" applyFont="1"/>
    <xf numFmtId="49" fontId="58" fillId="9" borderId="9" xfId="2" applyNumberFormat="1" applyFont="1" applyFill="1" applyBorder="1" applyAlignment="1">
      <alignment horizontal="left" vertical="center"/>
    </xf>
    <xf numFmtId="49" fontId="58" fillId="0" borderId="0" xfId="2" applyNumberFormat="1" applyFont="1" applyAlignment="1">
      <alignment vertical="center"/>
    </xf>
    <xf numFmtId="0" fontId="59" fillId="0" borderId="0" xfId="2" applyFont="1"/>
    <xf numFmtId="0" fontId="60" fillId="10" borderId="8" xfId="2" applyFont="1" applyFill="1" applyBorder="1"/>
    <xf numFmtId="0" fontId="60" fillId="10" borderId="8" xfId="2" applyFont="1" applyFill="1" applyBorder="1" applyAlignment="1">
      <alignment wrapText="1"/>
    </xf>
    <xf numFmtId="0" fontId="57" fillId="0" borderId="9" xfId="0" applyFont="1" applyBorder="1" applyAlignment="1">
      <alignment horizontal="left" vertical="center"/>
    </xf>
    <xf numFmtId="49" fontId="63" fillId="10" borderId="36" xfId="2" applyNumberFormat="1" applyFont="1" applyFill="1" applyBorder="1" applyAlignment="1">
      <alignment horizontal="left" vertical="center"/>
    </xf>
    <xf numFmtId="49" fontId="58" fillId="10" borderId="9" xfId="2" applyNumberFormat="1" applyFont="1" applyFill="1" applyBorder="1" applyAlignment="1">
      <alignment horizontal="left" vertical="center"/>
    </xf>
    <xf numFmtId="49" fontId="58" fillId="10" borderId="37" xfId="2" applyNumberFormat="1" applyFont="1" applyFill="1" applyBorder="1" applyAlignment="1">
      <alignment horizontal="left" vertical="center"/>
    </xf>
    <xf numFmtId="49" fontId="64" fillId="2" borderId="9" xfId="2" applyNumberFormat="1" applyFont="1" applyFill="1" applyBorder="1" applyAlignment="1">
      <alignment horizontal="left" vertical="center"/>
    </xf>
    <xf numFmtId="49" fontId="58" fillId="9" borderId="36" xfId="2" applyNumberFormat="1" applyFont="1" applyFill="1" applyBorder="1" applyAlignment="1">
      <alignment horizontal="left" vertical="center"/>
    </xf>
    <xf numFmtId="0" fontId="17" fillId="10" borderId="8" xfId="2" applyFill="1" applyBorder="1"/>
    <xf numFmtId="0" fontId="18" fillId="0" borderId="9" xfId="2" applyFont="1" applyBorder="1"/>
    <xf numFmtId="0" fontId="59" fillId="10" borderId="9" xfId="2" applyFont="1" applyFill="1" applyBorder="1"/>
    <xf numFmtId="0" fontId="59" fillId="10" borderId="38" xfId="2" applyFont="1" applyFill="1" applyBorder="1" applyAlignment="1">
      <alignment horizontal="center" vertical="center"/>
    </xf>
    <xf numFmtId="0" fontId="59" fillId="10" borderId="3" xfId="2" applyFont="1" applyFill="1" applyBorder="1" applyAlignment="1">
      <alignment horizontal="center" vertical="center"/>
    </xf>
    <xf numFmtId="0" fontId="59" fillId="10" borderId="4" xfId="2" applyFont="1" applyFill="1" applyBorder="1" applyAlignment="1">
      <alignment horizontal="center" vertical="center"/>
    </xf>
    <xf numFmtId="0" fontId="17" fillId="10" borderId="3" xfId="2" applyFill="1" applyBorder="1" applyAlignment="1">
      <alignment vertical="top" wrapText="1"/>
    </xf>
    <xf numFmtId="0" fontId="17" fillId="0" borderId="4" xfId="2" applyBorder="1"/>
    <xf numFmtId="0" fontId="59" fillId="10" borderId="4" xfId="2" applyFont="1" applyFill="1" applyBorder="1"/>
    <xf numFmtId="0" fontId="59" fillId="10" borderId="39" xfId="2" applyFont="1" applyFill="1" applyBorder="1" applyAlignment="1">
      <alignment horizontal="center" vertical="center"/>
    </xf>
    <xf numFmtId="0" fontId="59" fillId="10" borderId="3" xfId="2" applyFont="1" applyFill="1" applyBorder="1"/>
    <xf numFmtId="0" fontId="17" fillId="10" borderId="3" xfId="2" applyFill="1" applyBorder="1" applyAlignment="1">
      <alignment wrapText="1"/>
    </xf>
    <xf numFmtId="0" fontId="0" fillId="0" borderId="4" xfId="0" applyBorder="1" applyAlignment="1">
      <alignment wrapText="1"/>
    </xf>
    <xf numFmtId="0" fontId="18" fillId="0" borderId="1" xfId="2" applyFont="1" applyBorder="1" applyAlignment="1">
      <alignment horizontal="center" vertical="center" wrapText="1"/>
    </xf>
    <xf numFmtId="0" fontId="18" fillId="0" borderId="4" xfId="2" applyFont="1" applyBorder="1" applyAlignment="1">
      <alignment horizontal="center" vertical="center" wrapText="1"/>
    </xf>
    <xf numFmtId="0" fontId="65" fillId="0" borderId="1" xfId="2" applyFont="1" applyBorder="1" applyAlignment="1">
      <alignment horizontal="center" vertical="center" wrapText="1"/>
    </xf>
    <xf numFmtId="0" fontId="18" fillId="11" borderId="2" xfId="2" applyFont="1" applyFill="1" applyBorder="1" applyAlignment="1">
      <alignment horizontal="center" vertical="center" wrapText="1"/>
    </xf>
    <xf numFmtId="0" fontId="18" fillId="10" borderId="22" xfId="2" applyFont="1" applyFill="1" applyBorder="1" applyAlignment="1">
      <alignment horizontal="center" vertical="center" wrapText="1"/>
    </xf>
    <xf numFmtId="0" fontId="67" fillId="10" borderId="0" xfId="3" applyFont="1" applyFill="1" applyBorder="1" applyAlignment="1" applyProtection="1">
      <alignment horizontal="center" vertical="center" wrapText="1"/>
    </xf>
    <xf numFmtId="0" fontId="18" fillId="10" borderId="0" xfId="2" applyFont="1" applyFill="1" applyAlignment="1">
      <alignment horizontal="center" vertical="center" wrapText="1"/>
    </xf>
    <xf numFmtId="0" fontId="65" fillId="10" borderId="21" xfId="2" applyFont="1" applyFill="1" applyBorder="1" applyAlignment="1">
      <alignment horizontal="center" vertical="center" wrapText="1"/>
    </xf>
    <xf numFmtId="0" fontId="18" fillId="10" borderId="14" xfId="2" applyFont="1" applyFill="1" applyBorder="1" applyAlignment="1">
      <alignment horizontal="center" vertical="center" wrapText="1"/>
    </xf>
    <xf numFmtId="49" fontId="68" fillId="12" borderId="22" xfId="3" applyNumberFormat="1" applyFont="1" applyFill="1" applyBorder="1" applyAlignment="1" applyProtection="1">
      <alignment vertical="center" wrapText="1"/>
    </xf>
    <xf numFmtId="0" fontId="20" fillId="0" borderId="0" xfId="3" applyFont="1" applyFill="1" applyBorder="1" applyAlignment="1" applyProtection="1">
      <alignment vertical="center" wrapText="1"/>
    </xf>
    <xf numFmtId="0" fontId="65" fillId="0" borderId="21" xfId="2" applyFont="1" applyBorder="1" applyAlignment="1">
      <alignment horizontal="center" vertical="center" wrapText="1"/>
    </xf>
    <xf numFmtId="0" fontId="65" fillId="12" borderId="21" xfId="2" applyFont="1" applyFill="1" applyBorder="1" applyAlignment="1">
      <alignment horizontal="center" vertical="center" wrapText="1"/>
    </xf>
    <xf numFmtId="49" fontId="65" fillId="0" borderId="21" xfId="2" applyNumberFormat="1" applyFont="1" applyBorder="1" applyAlignment="1">
      <alignment horizontal="center" vertical="center" wrapText="1"/>
    </xf>
    <xf numFmtId="49" fontId="69" fillId="0" borderId="22" xfId="1" applyNumberFormat="1" applyFont="1" applyFill="1" applyBorder="1" applyAlignment="1" applyProtection="1">
      <alignment vertical="center" wrapText="1"/>
    </xf>
    <xf numFmtId="0" fontId="70" fillId="0" borderId="0" xfId="2" applyFont="1" applyAlignment="1">
      <alignment vertical="center"/>
    </xf>
    <xf numFmtId="49" fontId="69" fillId="12" borderId="22" xfId="1" applyNumberFormat="1" applyFont="1" applyFill="1" applyBorder="1" applyAlignment="1" applyProtection="1">
      <alignment vertical="center" wrapText="1"/>
    </xf>
    <xf numFmtId="0" fontId="67" fillId="10" borderId="19" xfId="3" applyFont="1" applyFill="1" applyBorder="1" applyAlignment="1" applyProtection="1">
      <alignment horizontal="center" vertical="center" wrapText="1"/>
    </xf>
    <xf numFmtId="49" fontId="65" fillId="0" borderId="0" xfId="2" applyNumberFormat="1" applyFont="1" applyAlignment="1">
      <alignment horizontal="center" vertical="center" wrapText="1"/>
    </xf>
    <xf numFmtId="49" fontId="51" fillId="12" borderId="22" xfId="1" applyNumberFormat="1" applyFill="1" applyBorder="1" applyAlignment="1" applyProtection="1">
      <alignment vertical="center" wrapText="1"/>
    </xf>
    <xf numFmtId="49" fontId="68" fillId="0" borderId="22" xfId="3" applyNumberFormat="1" applyFont="1" applyFill="1" applyBorder="1" applyAlignment="1" applyProtection="1">
      <alignment vertical="center" wrapText="1"/>
    </xf>
    <xf numFmtId="0" fontId="20" fillId="0" borderId="0" xfId="3" applyFont="1" applyFill="1" applyBorder="1" applyAlignment="1" applyProtection="1">
      <alignment wrapText="1"/>
    </xf>
    <xf numFmtId="0" fontId="72" fillId="10" borderId="22" xfId="2" applyFont="1" applyFill="1" applyBorder="1" applyAlignment="1">
      <alignment horizontal="center" vertical="center" wrapText="1"/>
    </xf>
    <xf numFmtId="0" fontId="72" fillId="10" borderId="0" xfId="2" applyFont="1" applyFill="1" applyAlignment="1">
      <alignment horizontal="center" vertical="center" wrapText="1"/>
    </xf>
    <xf numFmtId="0" fontId="65" fillId="0" borderId="0" xfId="2" applyFont="1" applyAlignment="1">
      <alignment horizontal="center" vertical="center" wrapText="1"/>
    </xf>
    <xf numFmtId="0" fontId="67" fillId="10" borderId="33" xfId="3" applyFont="1" applyFill="1" applyBorder="1" applyAlignment="1" applyProtection="1">
      <alignment horizontal="center" vertical="center" wrapText="1"/>
    </xf>
    <xf numFmtId="49" fontId="51" fillId="0" borderId="22" xfId="1" applyNumberFormat="1" applyFill="1" applyBorder="1" applyAlignment="1" applyProtection="1">
      <alignment vertical="center" wrapText="1"/>
    </xf>
    <xf numFmtId="49" fontId="73" fillId="9" borderId="3" xfId="2" applyNumberFormat="1" applyFont="1" applyFill="1" applyBorder="1" applyAlignment="1">
      <alignment horizontal="left" vertical="center"/>
    </xf>
    <xf numFmtId="49" fontId="73" fillId="9" borderId="9" xfId="2" applyNumberFormat="1" applyFont="1" applyFill="1" applyBorder="1" applyAlignment="1">
      <alignment horizontal="left" vertical="center"/>
    </xf>
    <xf numFmtId="0" fontId="65" fillId="12" borderId="0" xfId="2" applyFont="1" applyFill="1" applyAlignment="1">
      <alignment horizontal="center" vertical="center" wrapText="1"/>
    </xf>
    <xf numFmtId="49" fontId="73" fillId="9" borderId="8" xfId="2" applyNumberFormat="1" applyFont="1" applyFill="1" applyBorder="1" applyAlignment="1">
      <alignment horizontal="left" vertical="center"/>
    </xf>
    <xf numFmtId="0" fontId="17" fillId="10" borderId="0" xfId="2" applyFill="1"/>
    <xf numFmtId="0" fontId="67" fillId="10" borderId="40" xfId="3" applyFont="1" applyFill="1" applyBorder="1" applyAlignment="1" applyProtection="1">
      <alignment horizontal="center" vertical="center" wrapText="1"/>
    </xf>
    <xf numFmtId="0" fontId="65" fillId="10" borderId="22" xfId="2" applyFont="1" applyFill="1" applyBorder="1" applyAlignment="1">
      <alignment horizontal="center" vertical="center" wrapText="1"/>
    </xf>
    <xf numFmtId="0" fontId="65" fillId="0" borderId="41" xfId="2" applyFont="1" applyBorder="1" applyAlignment="1">
      <alignment horizontal="center" vertical="center" wrapText="1"/>
    </xf>
    <xf numFmtId="0" fontId="20" fillId="0" borderId="23" xfId="3" applyFont="1" applyFill="1" applyBorder="1" applyAlignment="1" applyProtection="1">
      <alignment vertical="center" wrapText="1"/>
    </xf>
    <xf numFmtId="0" fontId="65" fillId="0" borderId="18" xfId="2" applyFont="1" applyBorder="1" applyAlignment="1">
      <alignment horizontal="center" vertical="center" wrapText="1"/>
    </xf>
    <xf numFmtId="49" fontId="65" fillId="0" borderId="18" xfId="2" applyNumberFormat="1" applyFont="1" applyBorder="1" applyAlignment="1">
      <alignment horizontal="center" vertical="center" wrapText="1"/>
    </xf>
    <xf numFmtId="0" fontId="17" fillId="10" borderId="42" xfId="2" applyFill="1" applyBorder="1"/>
    <xf numFmtId="0" fontId="74" fillId="10" borderId="31" xfId="1" applyFont="1" applyFill="1" applyBorder="1" applyAlignment="1" applyProtection="1">
      <alignment horizontal="center" vertical="center" wrapText="1"/>
    </xf>
    <xf numFmtId="0" fontId="65" fillId="10" borderId="43" xfId="2" applyFont="1" applyFill="1" applyBorder="1" applyAlignment="1">
      <alignment horizontal="center" vertical="center" wrapText="1"/>
    </xf>
    <xf numFmtId="0" fontId="65" fillId="10" borderId="14" xfId="2" applyFont="1" applyFill="1" applyBorder="1" applyAlignment="1">
      <alignment horizontal="center" vertical="center" wrapText="1"/>
    </xf>
    <xf numFmtId="49" fontId="69" fillId="0" borderId="43" xfId="1" applyNumberFormat="1" applyFont="1" applyFill="1" applyBorder="1" applyAlignment="1" applyProtection="1">
      <alignment vertical="center" wrapText="1"/>
    </xf>
    <xf numFmtId="0" fontId="20" fillId="0" borderId="27" xfId="3" applyFont="1" applyFill="1" applyBorder="1" applyAlignment="1" applyProtection="1">
      <alignment horizontal="left" wrapText="1"/>
    </xf>
    <xf numFmtId="0" fontId="20" fillId="0" borderId="32" xfId="3" applyFont="1" applyFill="1" applyBorder="1" applyAlignment="1" applyProtection="1">
      <alignment vertical="center" wrapText="1"/>
    </xf>
    <xf numFmtId="49" fontId="65" fillId="0" borderId="32" xfId="2" applyNumberFormat="1" applyFont="1" applyBorder="1" applyAlignment="1">
      <alignment horizontal="center" vertical="center" wrapText="1"/>
    </xf>
    <xf numFmtId="0" fontId="13" fillId="0" borderId="32" xfId="2" applyFont="1" applyBorder="1" applyAlignment="1">
      <alignment horizontal="center" vertical="center" wrapText="1"/>
    </xf>
    <xf numFmtId="49" fontId="51" fillId="0" borderId="44" xfId="1" applyNumberFormat="1" applyFill="1" applyBorder="1" applyAlignment="1" applyProtection="1">
      <alignment vertical="center" wrapText="1"/>
    </xf>
    <xf numFmtId="0" fontId="20" fillId="0" borderId="31" xfId="3" applyFont="1" applyFill="1" applyBorder="1" applyAlignment="1" applyProtection="1">
      <alignment vertical="center" wrapText="1"/>
    </xf>
    <xf numFmtId="49" fontId="69" fillId="0" borderId="45" xfId="1" applyNumberFormat="1" applyFont="1" applyFill="1" applyBorder="1" applyAlignment="1" applyProtection="1">
      <alignment vertical="center" wrapText="1"/>
    </xf>
    <xf numFmtId="0" fontId="20" fillId="0" borderId="45" xfId="3" applyFont="1" applyFill="1" applyBorder="1" applyAlignment="1" applyProtection="1">
      <alignment vertical="center" wrapText="1"/>
    </xf>
    <xf numFmtId="0" fontId="65" fillId="0" borderId="45" xfId="2" applyFont="1" applyBorder="1" applyAlignment="1">
      <alignment horizontal="center" vertical="center" wrapText="1"/>
    </xf>
    <xf numFmtId="49" fontId="65" fillId="0" borderId="45" xfId="2" applyNumberFormat="1" applyFont="1" applyBorder="1" applyAlignment="1">
      <alignment horizontal="center" vertical="center" wrapText="1"/>
    </xf>
    <xf numFmtId="0" fontId="71" fillId="13" borderId="0" xfId="3" applyFont="1" applyFill="1" applyBorder="1" applyAlignment="1" applyProtection="1">
      <alignment vertical="center" wrapText="1"/>
    </xf>
    <xf numFmtId="0" fontId="75" fillId="14" borderId="0" xfId="3" applyFont="1" applyFill="1" applyBorder="1" applyAlignment="1" applyProtection="1">
      <alignment vertical="center" wrapText="1"/>
    </xf>
    <xf numFmtId="0" fontId="76" fillId="0" borderId="0" xfId="3" applyFont="1" applyFill="1" applyBorder="1" applyAlignment="1" applyProtection="1">
      <alignment wrapText="1"/>
    </xf>
    <xf numFmtId="0" fontId="76" fillId="0" borderId="0" xfId="2" applyFont="1" applyAlignment="1">
      <alignment horizontal="center" vertical="center"/>
    </xf>
    <xf numFmtId="0" fontId="17" fillId="0" borderId="0" xfId="2" applyAlignment="1">
      <alignment wrapText="1"/>
    </xf>
    <xf numFmtId="0" fontId="63" fillId="15" borderId="0" xfId="3" applyFont="1" applyFill="1" applyBorder="1" applyAlignment="1" applyProtection="1">
      <alignment vertical="center" wrapText="1"/>
    </xf>
    <xf numFmtId="49" fontId="68" fillId="0" borderId="0" xfId="3" applyNumberFormat="1" applyFont="1" applyFill="1" applyBorder="1" applyAlignment="1" applyProtection="1">
      <alignment vertical="center" wrapText="1"/>
    </xf>
    <xf numFmtId="0" fontId="20" fillId="0" borderId="0" xfId="3" applyFont="1" applyBorder="1" applyAlignment="1" applyProtection="1">
      <alignment wrapText="1"/>
    </xf>
    <xf numFmtId="0" fontId="71" fillId="12" borderId="0" xfId="3" applyFont="1" applyFill="1" applyBorder="1" applyAlignment="1" applyProtection="1"/>
    <xf numFmtId="0" fontId="20" fillId="0" borderId="0" xfId="3" applyFont="1" applyBorder="1" applyAlignment="1" applyProtection="1"/>
    <xf numFmtId="0" fontId="77" fillId="0" borderId="0" xfId="3" applyFont="1" applyFill="1" applyBorder="1" applyAlignment="1" applyProtection="1">
      <alignment vertical="center" wrapText="1"/>
    </xf>
    <xf numFmtId="0" fontId="49" fillId="0" borderId="0" xfId="3" applyFont="1" applyFill="1" applyBorder="1" applyAlignment="1" applyProtection="1">
      <alignment vertical="center" wrapText="1"/>
    </xf>
    <xf numFmtId="0" fontId="17" fillId="0" borderId="0" xfId="2"/>
    <xf numFmtId="0" fontId="59" fillId="0" borderId="0" xfId="2" applyFont="1" applyAlignment="1">
      <alignment wrapText="1"/>
    </xf>
    <xf numFmtId="0" fontId="0" fillId="0" borderId="0" xfId="0" applyAlignment="1">
      <alignment vertical="top" wrapText="1"/>
    </xf>
    <xf numFmtId="0" fontId="18" fillId="0" borderId="0" xfId="0" applyFont="1" applyAlignment="1">
      <alignment vertical="top"/>
    </xf>
    <xf numFmtId="0" fontId="0" fillId="0" borderId="0" xfId="0" applyAlignment="1">
      <alignment wrapText="1"/>
    </xf>
    <xf numFmtId="0" fontId="81" fillId="0" borderId="0" xfId="0" applyFont="1"/>
    <xf numFmtId="0" fontId="82" fillId="0" borderId="0" xfId="0" applyFont="1"/>
    <xf numFmtId="0" fontId="9" fillId="0" borderId="19" xfId="0" applyFont="1" applyBorder="1" applyAlignment="1">
      <alignment horizontal="center" vertical="center" wrapText="1"/>
    </xf>
    <xf numFmtId="0" fontId="9" fillId="0" borderId="19" xfId="0" applyFont="1" applyBorder="1" applyAlignment="1">
      <alignment vertical="center" wrapText="1"/>
    </xf>
    <xf numFmtId="4" fontId="9" fillId="0" borderId="19" xfId="0" applyNumberFormat="1" applyFont="1" applyBorder="1" applyAlignment="1">
      <alignment vertical="center" wrapText="1"/>
    </xf>
    <xf numFmtId="0" fontId="9" fillId="0" borderId="19" xfId="0" applyFont="1" applyBorder="1" applyAlignment="1">
      <alignment horizontal="left" vertical="center" wrapText="1" indent="1"/>
    </xf>
    <xf numFmtId="0" fontId="83" fillId="0" borderId="0" xfId="0" applyFont="1"/>
    <xf numFmtId="4" fontId="9" fillId="16" borderId="19" xfId="0" applyNumberFormat="1" applyFont="1" applyFill="1" applyBorder="1" applyAlignment="1">
      <alignment vertical="center" wrapText="1"/>
    </xf>
    <xf numFmtId="0" fontId="82" fillId="0" borderId="19" xfId="0" applyFont="1" applyBorder="1" applyAlignment="1">
      <alignment horizontal="center" vertical="center" wrapText="1"/>
    </xf>
    <xf numFmtId="0" fontId="82" fillId="0" borderId="19" xfId="0" applyFont="1" applyBorder="1" applyAlignment="1">
      <alignment vertical="center" wrapText="1"/>
    </xf>
    <xf numFmtId="4" fontId="82" fillId="0" borderId="19" xfId="0" applyNumberFormat="1" applyFont="1" applyBorder="1" applyAlignment="1">
      <alignment vertical="center" wrapText="1"/>
    </xf>
    <xf numFmtId="0" fontId="84" fillId="0" borderId="0" xfId="0" applyFont="1" applyAlignment="1">
      <alignment wrapText="1"/>
    </xf>
    <xf numFmtId="0" fontId="84" fillId="0" borderId="0" xfId="0" applyFont="1"/>
    <xf numFmtId="0" fontId="80" fillId="0" borderId="0" xfId="0" applyFont="1"/>
    <xf numFmtId="0" fontId="85" fillId="0" borderId="0" xfId="0" applyFont="1" applyAlignment="1">
      <alignment vertical="center" wrapText="1"/>
    </xf>
    <xf numFmtId="0" fontId="86" fillId="0" borderId="44" xfId="0" applyFont="1" applyBorder="1" applyAlignment="1">
      <alignment vertical="center" wrapText="1"/>
    </xf>
    <xf numFmtId="0" fontId="85" fillId="0" borderId="46" xfId="0" applyFont="1" applyBorder="1" applyAlignment="1">
      <alignment vertical="center" wrapText="1"/>
    </xf>
    <xf numFmtId="0" fontId="85" fillId="0" borderId="40" xfId="0" applyFont="1" applyBorder="1" applyAlignment="1">
      <alignment vertical="center" wrapText="1"/>
    </xf>
    <xf numFmtId="0" fontId="80" fillId="17" borderId="19" xfId="0" applyFont="1" applyFill="1" applyBorder="1" applyAlignment="1">
      <alignment vertical="center" wrapText="1"/>
    </xf>
    <xf numFmtId="0" fontId="87" fillId="0" borderId="19" xfId="0" applyFont="1" applyBorder="1" applyAlignment="1">
      <alignment horizontal="center" vertical="center" wrapText="1"/>
    </xf>
    <xf numFmtId="0" fontId="87" fillId="0" borderId="19" xfId="0" applyFont="1" applyBorder="1" applyAlignment="1">
      <alignment vertical="center" wrapText="1"/>
    </xf>
    <xf numFmtId="4" fontId="87" fillId="0" borderId="19" xfId="0" applyNumberFormat="1" applyFont="1" applyBorder="1" applyAlignment="1">
      <alignment horizontal="center" vertical="center" wrapText="1"/>
    </xf>
    <xf numFmtId="0" fontId="88" fillId="17" borderId="19" xfId="0" applyFont="1" applyFill="1" applyBorder="1" applyAlignment="1">
      <alignment horizontal="center" vertical="center" wrapText="1"/>
    </xf>
    <xf numFmtId="4" fontId="87" fillId="0" borderId="19" xfId="0" applyNumberFormat="1" applyFont="1" applyBorder="1" applyAlignment="1">
      <alignment vertical="center" wrapText="1"/>
    </xf>
    <xf numFmtId="10" fontId="87" fillId="0" borderId="19" xfId="4" applyNumberFormat="1" applyFont="1" applyBorder="1" applyAlignment="1">
      <alignment vertical="center" wrapText="1"/>
    </xf>
    <xf numFmtId="10" fontId="87" fillId="0" borderId="19" xfId="0" applyNumberFormat="1" applyFont="1" applyBorder="1" applyAlignment="1">
      <alignment vertical="center" wrapText="1"/>
    </xf>
    <xf numFmtId="10" fontId="9" fillId="0" borderId="19" xfId="0" applyNumberFormat="1" applyFont="1" applyBorder="1" applyAlignment="1">
      <alignment vertical="center" wrapText="1"/>
    </xf>
    <xf numFmtId="0" fontId="87" fillId="0" borderId="19" xfId="0" applyFont="1" applyBorder="1" applyAlignment="1">
      <alignment horizontal="justify" vertical="center" wrapText="1"/>
    </xf>
    <xf numFmtId="4" fontId="9" fillId="0" borderId="19" xfId="0" applyNumberFormat="1" applyFont="1" applyBorder="1" applyAlignment="1">
      <alignment horizontal="center" vertical="center" wrapText="1"/>
    </xf>
    <xf numFmtId="0" fontId="9" fillId="0" borderId="19" xfId="0" applyFont="1" applyBorder="1" applyAlignment="1">
      <alignment horizontal="justify" vertical="center" wrapText="1"/>
    </xf>
    <xf numFmtId="10" fontId="9" fillId="0" borderId="19" xfId="4" applyNumberFormat="1" applyFont="1" applyFill="1" applyBorder="1" applyAlignment="1">
      <alignment horizontal="center" vertical="center" wrapText="1"/>
    </xf>
    <xf numFmtId="0" fontId="79" fillId="0" borderId="0" xfId="0" applyFont="1"/>
    <xf numFmtId="10" fontId="9" fillId="0" borderId="19" xfId="0" applyNumberFormat="1" applyFont="1" applyBorder="1" applyAlignment="1">
      <alignment horizontal="center" vertical="center" wrapText="1"/>
    </xf>
    <xf numFmtId="10" fontId="9" fillId="0" borderId="19" xfId="4" applyNumberFormat="1" applyFont="1" applyBorder="1" applyAlignment="1">
      <alignment horizontal="center" vertical="center" wrapText="1"/>
    </xf>
    <xf numFmtId="2" fontId="9" fillId="0" borderId="19" xfId="0" applyNumberFormat="1" applyFont="1" applyBorder="1" applyAlignment="1">
      <alignment horizontal="center" vertical="center" wrapText="1"/>
    </xf>
    <xf numFmtId="0" fontId="9" fillId="0" borderId="35" xfId="0" applyFont="1" applyBorder="1" applyAlignment="1">
      <alignment vertical="center" wrapText="1"/>
    </xf>
    <xf numFmtId="4" fontId="9" fillId="0" borderId="19" xfId="5" applyNumberFormat="1" applyFont="1" applyFill="1" applyBorder="1" applyAlignment="1">
      <alignment horizontal="left" vertical="center" wrapText="1"/>
    </xf>
    <xf numFmtId="4" fontId="9" fillId="0" borderId="19" xfId="0" applyNumberFormat="1" applyFont="1" applyBorder="1" applyAlignment="1">
      <alignment horizontal="left" vertical="center" wrapText="1"/>
    </xf>
    <xf numFmtId="10" fontId="9" fillId="0" borderId="19" xfId="0" applyNumberFormat="1" applyFont="1" applyBorder="1" applyAlignment="1">
      <alignment horizontal="justify" vertical="center" wrapText="1"/>
    </xf>
    <xf numFmtId="4" fontId="0" fillId="0" borderId="19" xfId="0" applyNumberFormat="1" applyBorder="1" applyAlignment="1">
      <alignment horizontal="left"/>
    </xf>
    <xf numFmtId="10" fontId="87" fillId="0" borderId="19" xfId="0" applyNumberFormat="1" applyFont="1" applyBorder="1" applyAlignment="1">
      <alignment horizontal="justify" vertical="center" wrapText="1"/>
    </xf>
    <xf numFmtId="10" fontId="9" fillId="0" borderId="19" xfId="4" applyNumberFormat="1" applyFont="1" applyFill="1" applyBorder="1" applyAlignment="1">
      <alignment horizontal="left" vertical="center" wrapText="1"/>
    </xf>
    <xf numFmtId="165" fontId="0" fillId="0" borderId="0" xfId="0" applyNumberFormat="1"/>
    <xf numFmtId="0" fontId="87" fillId="0" borderId="0" xfId="0" applyFont="1" applyAlignment="1">
      <alignment horizontal="center" vertical="center" wrapText="1"/>
    </xf>
    <xf numFmtId="0" fontId="87" fillId="0" borderId="35" xfId="0" applyFont="1" applyBorder="1" applyAlignment="1">
      <alignment horizontal="left" vertical="center" wrapText="1"/>
    </xf>
    <xf numFmtId="0" fontId="0" fillId="0" borderId="46" xfId="0" applyBorder="1"/>
    <xf numFmtId="0" fontId="87" fillId="0" borderId="40" xfId="0" applyFont="1" applyBorder="1" applyAlignment="1">
      <alignment horizontal="center" vertical="center" wrapText="1"/>
    </xf>
    <xf numFmtId="0" fontId="87" fillId="0" borderId="19" xfId="0" applyFont="1" applyBorder="1" applyAlignment="1">
      <alignment horizontal="left" vertical="center" wrapText="1"/>
    </xf>
    <xf numFmtId="0" fontId="89" fillId="0" borderId="0" xfId="6" applyFill="1" applyBorder="1" applyAlignment="1"/>
    <xf numFmtId="0" fontId="91" fillId="0" borderId="0" xfId="7" applyFont="1">
      <alignment vertical="center"/>
    </xf>
    <xf numFmtId="0" fontId="35" fillId="0" borderId="0" xfId="7" applyFont="1" applyAlignment="1">
      <alignment vertical="center" wrapText="1"/>
    </xf>
    <xf numFmtId="0" fontId="92" fillId="0" borderId="0" xfId="0" applyFont="1"/>
    <xf numFmtId="0" fontId="94" fillId="0" borderId="0" xfId="8" applyFont="1" applyFill="1" applyBorder="1" applyAlignment="1">
      <alignment horizontal="left" vertical="center"/>
    </xf>
    <xf numFmtId="0" fontId="91" fillId="0" borderId="0" xfId="9" applyFont="1">
      <alignment vertical="center"/>
    </xf>
    <xf numFmtId="0" fontId="9" fillId="0" borderId="19" xfId="7" applyFont="1" applyBorder="1" applyAlignment="1">
      <alignment horizontal="center" vertical="center"/>
    </xf>
    <xf numFmtId="0" fontId="9" fillId="0" borderId="19" xfId="7" quotePrefix="1" applyFont="1" applyBorder="1" applyAlignment="1">
      <alignment horizontal="center" vertical="center"/>
    </xf>
    <xf numFmtId="0" fontId="0" fillId="0" borderId="19" xfId="0" applyBorder="1" applyAlignment="1">
      <alignment horizontal="center" vertical="center"/>
    </xf>
    <xf numFmtId="0" fontId="9" fillId="0" borderId="19" xfId="7" applyFont="1" applyBorder="1" applyAlignment="1">
      <alignment horizontal="center" vertical="center" wrapText="1"/>
    </xf>
    <xf numFmtId="3" fontId="9" fillId="0" borderId="19" xfId="10" applyFont="1" applyFill="1" applyAlignment="1">
      <alignment horizontal="left" vertical="center" wrapText="1"/>
      <protection locked="0"/>
    </xf>
    <xf numFmtId="4" fontId="84" fillId="0" borderId="0" xfId="0" applyNumberFormat="1" applyFont="1" applyAlignment="1">
      <alignment wrapText="1"/>
    </xf>
    <xf numFmtId="0" fontId="26" fillId="0" borderId="0" xfId="0" applyFont="1"/>
    <xf numFmtId="4" fontId="82" fillId="0" borderId="19" xfId="0" applyNumberFormat="1" applyFont="1" applyBorder="1" applyAlignment="1">
      <alignment horizontal="center" vertical="center" wrapText="1"/>
    </xf>
    <xf numFmtId="0" fontId="81" fillId="0" borderId="19" xfId="0" applyFont="1" applyBorder="1" applyAlignment="1">
      <alignment horizontal="center" vertical="center"/>
    </xf>
    <xf numFmtId="0" fontId="81" fillId="0" borderId="19" xfId="0" applyFont="1" applyBorder="1" applyAlignment="1">
      <alignment horizontal="justify" vertical="center"/>
    </xf>
    <xf numFmtId="4" fontId="81" fillId="0" borderId="19" xfId="0" applyNumberFormat="1" applyFont="1" applyBorder="1" applyAlignment="1">
      <alignment vertical="center"/>
    </xf>
    <xf numFmtId="0" fontId="81" fillId="0" borderId="19" xfId="0" applyFont="1" applyBorder="1" applyAlignment="1">
      <alignment horizontal="center" vertical="center" wrapText="1"/>
    </xf>
    <xf numFmtId="0" fontId="0" fillId="0" borderId="0" xfId="0" applyAlignment="1">
      <alignment vertical="center"/>
    </xf>
    <xf numFmtId="0" fontId="95" fillId="0" borderId="19" xfId="0" applyFont="1" applyBorder="1" applyAlignment="1">
      <alignment horizontal="center" vertical="center"/>
    </xf>
    <xf numFmtId="0" fontId="95" fillId="0" borderId="19" xfId="0" applyFont="1" applyBorder="1" applyAlignment="1">
      <alignment horizontal="justify" vertical="center"/>
    </xf>
    <xf numFmtId="4" fontId="95" fillId="0" borderId="19" xfId="0" applyNumberFormat="1" applyFont="1" applyBorder="1" applyAlignment="1">
      <alignment vertical="center"/>
    </xf>
    <xf numFmtId="0" fontId="95" fillId="0" borderId="19" xfId="0" applyFont="1" applyBorder="1" applyAlignment="1">
      <alignment horizontal="center" vertical="center" wrapText="1"/>
    </xf>
    <xf numFmtId="0" fontId="81" fillId="0" borderId="19" xfId="0" applyFont="1" applyBorder="1" applyAlignment="1">
      <alignment horizontal="justify" vertical="center" wrapText="1"/>
    </xf>
    <xf numFmtId="0" fontId="81" fillId="0" borderId="19" xfId="0" applyFont="1" applyBorder="1" applyAlignment="1">
      <alignment vertical="center" wrapText="1"/>
    </xf>
    <xf numFmtId="0" fontId="79" fillId="0" borderId="0" xfId="0" applyFont="1" applyAlignment="1">
      <alignment wrapText="1"/>
    </xf>
    <xf numFmtId="0" fontId="95" fillId="0" borderId="19" xfId="0" applyFont="1" applyBorder="1" applyAlignment="1">
      <alignment horizontal="justify" vertical="center" wrapText="1"/>
    </xf>
    <xf numFmtId="0" fontId="95" fillId="0" borderId="19" xfId="0" applyFont="1" applyBorder="1" applyAlignment="1">
      <alignment vertical="center" wrapText="1"/>
    </xf>
    <xf numFmtId="10" fontId="81" fillId="0" borderId="19" xfId="4" applyNumberFormat="1" applyFont="1" applyFill="1" applyBorder="1" applyAlignment="1">
      <alignment vertical="center"/>
    </xf>
    <xf numFmtId="0" fontId="81" fillId="0" borderId="19" xfId="0" applyFont="1" applyBorder="1" applyAlignment="1">
      <alignment horizontal="left" vertical="center" wrapText="1" indent="1"/>
    </xf>
    <xf numFmtId="4" fontId="81" fillId="0" borderId="19" xfId="0" applyNumberFormat="1" applyFont="1" applyBorder="1" applyAlignment="1">
      <alignment horizontal="justify" vertical="center" wrapText="1"/>
    </xf>
    <xf numFmtId="4" fontId="81" fillId="0" borderId="19" xfId="0" applyNumberFormat="1" applyFont="1" applyBorder="1" applyAlignment="1">
      <alignment horizontal="justify" vertical="center"/>
    </xf>
    <xf numFmtId="0" fontId="99" fillId="0" borderId="0" xfId="0" applyFont="1" applyAlignment="1">
      <alignment vertical="center"/>
    </xf>
    <xf numFmtId="0" fontId="100" fillId="0" borderId="0" xfId="0" applyFont="1" applyAlignment="1">
      <alignment vertical="center"/>
    </xf>
    <xf numFmtId="0" fontId="101" fillId="0" borderId="14" xfId="0" applyFont="1" applyBorder="1" applyAlignment="1">
      <alignment vertical="center"/>
    </xf>
    <xf numFmtId="0" fontId="87" fillId="0" borderId="0" xfId="0" applyFont="1" applyAlignment="1">
      <alignment vertical="center" wrapText="1"/>
    </xf>
    <xf numFmtId="0" fontId="88" fillId="0" borderId="0" xfId="0" applyFont="1" applyAlignment="1">
      <alignment vertical="center" wrapText="1"/>
    </xf>
    <xf numFmtId="0" fontId="88" fillId="0" borderId="19" xfId="0" applyFont="1" applyBorder="1" applyAlignment="1">
      <alignment horizontal="center" vertical="center" wrapText="1"/>
    </xf>
    <xf numFmtId="0" fontId="0" fillId="0" borderId="19" xfId="0" applyBorder="1" applyAlignment="1">
      <alignment vertical="center"/>
    </xf>
    <xf numFmtId="4" fontId="87" fillId="12" borderId="19" xfId="0" applyNumberFormat="1" applyFont="1" applyFill="1" applyBorder="1" applyAlignment="1">
      <alignment vertical="center" wrapText="1"/>
    </xf>
    <xf numFmtId="4" fontId="87" fillId="20" borderId="19" xfId="0" applyNumberFormat="1" applyFont="1" applyFill="1" applyBorder="1" applyAlignment="1">
      <alignment vertical="center" wrapText="1"/>
    </xf>
    <xf numFmtId="0" fontId="88" fillId="0" borderId="19" xfId="0" applyFont="1" applyBorder="1" applyAlignment="1">
      <alignment vertical="center" wrapText="1"/>
    </xf>
    <xf numFmtId="0" fontId="88" fillId="5" borderId="35" xfId="0" applyFont="1" applyFill="1" applyBorder="1" applyAlignment="1">
      <alignment vertical="center" wrapText="1"/>
    </xf>
    <xf numFmtId="0" fontId="88" fillId="5" borderId="30" xfId="0" applyFont="1" applyFill="1" applyBorder="1" applyAlignment="1">
      <alignment vertical="center" wrapText="1"/>
    </xf>
    <xf numFmtId="0" fontId="88" fillId="5" borderId="19" xfId="0" applyFont="1" applyFill="1" applyBorder="1" applyAlignment="1">
      <alignment vertical="center" wrapText="1"/>
    </xf>
    <xf numFmtId="0" fontId="88" fillId="5" borderId="19" xfId="0" applyFont="1" applyFill="1" applyBorder="1" applyAlignment="1">
      <alignment horizontal="center" vertical="center" wrapText="1"/>
    </xf>
    <xf numFmtId="0" fontId="87" fillId="0" borderId="19" xfId="0" applyFont="1" applyBorder="1" applyAlignment="1">
      <alignment horizontal="left" vertical="center" wrapText="1" indent="1"/>
    </xf>
    <xf numFmtId="0" fontId="103" fillId="0" borderId="0" xfId="0" applyFont="1" applyAlignment="1">
      <alignment vertical="center" wrapText="1"/>
    </xf>
    <xf numFmtId="0" fontId="87" fillId="0" borderId="19" xfId="0" applyFont="1" applyBorder="1" applyAlignment="1">
      <alignment vertical="center"/>
    </xf>
    <xf numFmtId="0" fontId="102" fillId="0" borderId="19" xfId="0" applyFont="1" applyBorder="1" applyAlignment="1">
      <alignment vertical="center"/>
    </xf>
    <xf numFmtId="166" fontId="87" fillId="0" borderId="19" xfId="0" applyNumberFormat="1" applyFont="1" applyBorder="1" applyAlignment="1">
      <alignment vertical="center"/>
    </xf>
    <xf numFmtId="49" fontId="59" fillId="0" borderId="47" xfId="11" applyNumberFormat="1" applyFont="1" applyBorder="1" applyAlignment="1">
      <alignment horizontal="left" vertical="center" wrapText="1"/>
    </xf>
    <xf numFmtId="0" fontId="102" fillId="0" borderId="19" xfId="0" applyFont="1" applyBorder="1" applyAlignment="1">
      <alignment horizontal="center" vertical="center" wrapText="1"/>
    </xf>
    <xf numFmtId="0" fontId="102" fillId="0" borderId="19" xfId="0" applyFont="1" applyBorder="1" applyAlignment="1">
      <alignment vertical="center" wrapText="1"/>
    </xf>
    <xf numFmtId="0" fontId="9" fillId="0" borderId="19" xfId="0" applyFont="1" applyBorder="1" applyAlignment="1">
      <alignment vertical="center"/>
    </xf>
    <xf numFmtId="0" fontId="82" fillId="0" borderId="0" xfId="0" applyFont="1" applyAlignment="1">
      <alignment vertical="center"/>
    </xf>
    <xf numFmtId="0" fontId="84" fillId="3" borderId="19" xfId="0" applyFont="1" applyFill="1" applyBorder="1" applyAlignment="1">
      <alignment horizontal="center" vertical="center" wrapText="1"/>
    </xf>
    <xf numFmtId="0" fontId="81" fillId="3" borderId="19" xfId="0" applyFont="1" applyFill="1" applyBorder="1" applyAlignment="1">
      <alignment horizontal="center" vertical="center" wrapText="1"/>
    </xf>
    <xf numFmtId="0" fontId="84" fillId="3" borderId="33" xfId="0" applyFont="1" applyFill="1" applyBorder="1" applyAlignment="1">
      <alignment horizontal="center" vertical="center" wrapText="1"/>
    </xf>
    <xf numFmtId="0" fontId="84" fillId="0" borderId="19" xfId="0" quotePrefix="1" applyFont="1" applyBorder="1" applyAlignment="1">
      <alignment horizontal="center"/>
    </xf>
    <xf numFmtId="0" fontId="95" fillId="11" borderId="19" xfId="7" applyFont="1" applyFill="1" applyBorder="1" applyAlignment="1">
      <alignment horizontal="left" vertical="center" wrapText="1" indent="1"/>
    </xf>
    <xf numFmtId="3" fontId="81" fillId="11" borderId="19" xfId="10" applyFont="1" applyFill="1" applyAlignment="1">
      <alignment horizontal="center" vertical="center"/>
      <protection locked="0"/>
    </xf>
    <xf numFmtId="0" fontId="84" fillId="11" borderId="19" xfId="0" applyFont="1" applyFill="1" applyBorder="1"/>
    <xf numFmtId="0" fontId="84" fillId="0" borderId="19" xfId="0" applyFont="1" applyBorder="1"/>
    <xf numFmtId="0" fontId="104" fillId="0" borderId="19" xfId="12" applyFont="1" applyBorder="1" applyAlignment="1">
      <alignment vertical="center" wrapText="1"/>
    </xf>
    <xf numFmtId="4" fontId="105" fillId="0" borderId="19" xfId="12" applyNumberFormat="1" applyFont="1" applyBorder="1" applyAlignment="1">
      <alignment vertical="center" wrapText="1"/>
    </xf>
    <xf numFmtId="10" fontId="105" fillId="0" borderId="19" xfId="4" applyNumberFormat="1" applyFont="1" applyBorder="1" applyAlignment="1">
      <alignment vertical="center" wrapText="1"/>
    </xf>
    <xf numFmtId="0" fontId="81" fillId="0" borderId="19" xfId="7" applyFont="1" applyBorder="1" applyAlignment="1">
      <alignment horizontal="left" vertical="center" wrapText="1" indent="3"/>
    </xf>
    <xf numFmtId="3" fontId="81" fillId="0" borderId="19" xfId="10" applyFont="1" applyFill="1" applyAlignment="1">
      <alignment horizontal="center" vertical="center"/>
      <protection locked="0"/>
    </xf>
    <xf numFmtId="3" fontId="81" fillId="0" borderId="19" xfId="10" applyFont="1" applyFill="1" applyAlignment="1">
      <alignment horizontal="center" vertical="center" wrapText="1"/>
      <protection locked="0"/>
    </xf>
    <xf numFmtId="3" fontId="81" fillId="0" borderId="19" xfId="10" quotePrefix="1" applyFont="1" applyFill="1" applyAlignment="1">
      <alignment horizontal="center" vertical="center" wrapText="1"/>
      <protection locked="0"/>
    </xf>
    <xf numFmtId="0" fontId="84" fillId="0" borderId="19" xfId="0" quotePrefix="1" applyFont="1" applyBorder="1" applyAlignment="1">
      <alignment horizontal="center" vertical="center"/>
    </xf>
    <xf numFmtId="9" fontId="81" fillId="0" borderId="19" xfId="4" applyFont="1" applyFill="1" applyBorder="1" applyAlignment="1" applyProtection="1">
      <alignment horizontal="center" vertical="center" wrapText="1"/>
      <protection locked="0"/>
    </xf>
    <xf numFmtId="3" fontId="106" fillId="7" borderId="19" xfId="10" applyFont="1" applyFill="1" applyAlignment="1">
      <alignment horizontal="center" vertical="center"/>
      <protection locked="0"/>
    </xf>
    <xf numFmtId="0" fontId="0" fillId="3" borderId="19" xfId="0" applyFill="1" applyBorder="1" applyAlignment="1">
      <alignment horizontal="center" vertical="center" wrapText="1"/>
    </xf>
    <xf numFmtId="0" fontId="0" fillId="0" borderId="19" xfId="0" quotePrefix="1" applyBorder="1" applyAlignment="1">
      <alignment horizontal="center" vertical="center"/>
    </xf>
    <xf numFmtId="0" fontId="9" fillId="0" borderId="19" xfId="7" applyFont="1" applyBorder="1" applyAlignment="1">
      <alignment horizontal="left" vertical="center" wrapText="1" indent="1"/>
    </xf>
    <xf numFmtId="3" fontId="9" fillId="0" borderId="19" xfId="10" applyFont="1" applyFill="1" applyAlignment="1">
      <alignment horizontal="center" vertical="center"/>
      <protection locked="0"/>
    </xf>
    <xf numFmtId="10" fontId="9" fillId="0" borderId="19" xfId="4" applyNumberFormat="1" applyFont="1" applyFill="1" applyBorder="1" applyAlignment="1" applyProtection="1">
      <alignment horizontal="center" vertical="center" wrapText="1"/>
      <protection locked="0"/>
    </xf>
    <xf numFmtId="0" fontId="101" fillId="0" borderId="0" xfId="0" applyFont="1"/>
    <xf numFmtId="0" fontId="101" fillId="0" borderId="0" xfId="0" applyFont="1" applyAlignment="1">
      <alignment vertical="center" wrapText="1"/>
    </xf>
    <xf numFmtId="0" fontId="80" fillId="0" borderId="30" xfId="0" applyFont="1" applyBorder="1" applyAlignment="1">
      <alignment horizontal="center" vertical="center"/>
    </xf>
    <xf numFmtId="0" fontId="80" fillId="0" borderId="19" xfId="0" applyFont="1" applyBorder="1" applyAlignment="1">
      <alignment horizontal="center" vertical="center"/>
    </xf>
    <xf numFmtId="0" fontId="87" fillId="0" borderId="33" xfId="0" applyFont="1" applyBorder="1" applyAlignment="1">
      <alignment horizontal="center" vertical="center" wrapText="1"/>
    </xf>
    <xf numFmtId="4" fontId="9" fillId="0" borderId="19" xfId="0" quotePrefix="1" applyNumberFormat="1" applyFont="1" applyBorder="1"/>
    <xf numFmtId="0" fontId="103" fillId="0" borderId="0" xfId="0" applyFont="1"/>
    <xf numFmtId="4" fontId="0" fillId="0" borderId="19" xfId="0" quotePrefix="1" applyNumberFormat="1" applyBorder="1" applyAlignment="1">
      <alignment wrapText="1"/>
    </xf>
    <xf numFmtId="0" fontId="0" fillId="0" borderId="19" xfId="0" applyBorder="1" applyAlignment="1">
      <alignment vertical="center" wrapText="1"/>
    </xf>
    <xf numFmtId="4" fontId="0" fillId="0" borderId="19" xfId="0" applyNumberFormat="1" applyBorder="1"/>
    <xf numFmtId="4" fontId="9" fillId="0" borderId="19" xfId="0" quotePrefix="1" applyNumberFormat="1" applyFont="1" applyBorder="1" applyAlignment="1">
      <alignment wrapText="1"/>
    </xf>
    <xf numFmtId="4" fontId="79" fillId="0" borderId="19" xfId="0" quotePrefix="1" applyNumberFormat="1" applyFont="1" applyBorder="1" applyAlignment="1">
      <alignment wrapText="1"/>
    </xf>
    <xf numFmtId="4" fontId="0" fillId="0" borderId="19" xfId="0" quotePrefix="1" applyNumberFormat="1" applyBorder="1"/>
    <xf numFmtId="0" fontId="0" fillId="0" borderId="0" xfId="0" applyAlignment="1">
      <alignment horizontal="center"/>
    </xf>
    <xf numFmtId="0" fontId="88" fillId="0" borderId="0" xfId="0" applyFont="1"/>
    <xf numFmtId="0" fontId="0" fillId="0" borderId="44" xfId="0" applyBorder="1"/>
    <xf numFmtId="4" fontId="9" fillId="0" borderId="19" xfId="0" applyNumberFormat="1" applyFont="1" applyBorder="1" applyAlignment="1">
      <alignment horizontal="center" vertical="center"/>
    </xf>
    <xf numFmtId="164" fontId="0" fillId="0" borderId="19" xfId="0" quotePrefix="1" applyNumberFormat="1" applyBorder="1"/>
    <xf numFmtId="0" fontId="9" fillId="3" borderId="19" xfId="0" applyFont="1" applyFill="1" applyBorder="1" applyAlignment="1">
      <alignment horizontal="center" vertical="center" wrapText="1"/>
    </xf>
    <xf numFmtId="0" fontId="9" fillId="0" borderId="19" xfId="13" applyFont="1" applyBorder="1" applyAlignment="1">
      <alignment vertical="center" wrapText="1"/>
    </xf>
    <xf numFmtId="164" fontId="79" fillId="0" borderId="19" xfId="0" quotePrefix="1" applyNumberFormat="1" applyFont="1" applyBorder="1"/>
    <xf numFmtId="0" fontId="9" fillId="11" borderId="19" xfId="0" applyFont="1" applyFill="1" applyBorder="1" applyAlignment="1">
      <alignment horizontal="center"/>
    </xf>
    <xf numFmtId="0" fontId="9" fillId="11" borderId="19" xfId="0" quotePrefix="1" applyFont="1" applyFill="1" applyBorder="1" applyAlignment="1">
      <alignment wrapText="1"/>
    </xf>
    <xf numFmtId="164" fontId="0" fillId="11" borderId="19" xfId="0" quotePrefix="1" applyNumberFormat="1" applyFill="1" applyBorder="1" applyAlignment="1">
      <alignment wrapText="1"/>
    </xf>
    <xf numFmtId="4" fontId="0" fillId="11" borderId="19" xfId="0" quotePrefix="1" applyNumberFormat="1" applyFill="1" applyBorder="1" applyAlignment="1">
      <alignment wrapText="1"/>
    </xf>
    <xf numFmtId="0" fontId="87" fillId="3" borderId="19" xfId="0" applyFont="1" applyFill="1" applyBorder="1" applyAlignment="1">
      <alignment vertical="center" wrapText="1"/>
    </xf>
    <xf numFmtId="167" fontId="9" fillId="0" borderId="19" xfId="0" quotePrefix="1" applyNumberFormat="1" applyFont="1" applyBorder="1" applyAlignment="1">
      <alignment wrapText="1"/>
    </xf>
    <xf numFmtId="0" fontId="9" fillId="0" borderId="19" xfId="0" applyFont="1" applyBorder="1" applyAlignment="1">
      <alignment horizontal="justify" vertical="top"/>
    </xf>
    <xf numFmtId="164" fontId="9" fillId="0" borderId="19" xfId="0" quotePrefix="1" applyNumberFormat="1" applyFont="1" applyBorder="1"/>
    <xf numFmtId="167" fontId="9" fillId="0" borderId="19" xfId="0" quotePrefix="1" applyNumberFormat="1" applyFont="1" applyBorder="1"/>
    <xf numFmtId="0" fontId="9" fillId="0" borderId="19" xfId="13" applyFont="1" applyBorder="1" applyAlignment="1">
      <alignment horizontal="justify" vertical="top"/>
    </xf>
    <xf numFmtId="0" fontId="87" fillId="3" borderId="19" xfId="0" applyFont="1" applyFill="1" applyBorder="1" applyAlignment="1">
      <alignment horizontal="center" vertical="center" wrapText="1"/>
    </xf>
    <xf numFmtId="0" fontId="0" fillId="0" borderId="19" xfId="0" applyBorder="1" applyAlignment="1">
      <alignment horizontal="left" vertical="center" wrapText="1" indent="1"/>
    </xf>
    <xf numFmtId="164" fontId="9" fillId="0" borderId="19" xfId="0" quotePrefix="1" applyNumberFormat="1" applyFont="1" applyBorder="1" applyAlignment="1">
      <alignment wrapText="1"/>
    </xf>
    <xf numFmtId="0" fontId="0" fillId="11" borderId="19" xfId="0" applyFill="1" applyBorder="1" applyAlignment="1">
      <alignment horizontal="center" vertical="center"/>
    </xf>
    <xf numFmtId="0" fontId="80" fillId="11" borderId="19" xfId="0" applyFont="1" applyFill="1" applyBorder="1" applyAlignment="1">
      <alignment horizontal="justify" vertical="top"/>
    </xf>
    <xf numFmtId="167" fontId="9" fillId="0" borderId="19" xfId="0" applyNumberFormat="1" applyFont="1" applyBorder="1"/>
    <xf numFmtId="167" fontId="0" fillId="11" borderId="19" xfId="0" quotePrefix="1" applyNumberFormat="1" applyFill="1" applyBorder="1" applyAlignment="1">
      <alignment wrapText="1"/>
    </xf>
    <xf numFmtId="0" fontId="9" fillId="0" borderId="19" xfId="0" applyFont="1" applyBorder="1" applyAlignment="1">
      <alignment horizontal="justify" vertical="center"/>
    </xf>
    <xf numFmtId="0" fontId="9" fillId="0" borderId="19" xfId="0" applyFont="1" applyBorder="1" applyAlignment="1">
      <alignment horizontal="justify" vertical="top" wrapText="1"/>
    </xf>
    <xf numFmtId="0" fontId="9" fillId="11" borderId="19" xfId="13" applyFont="1" applyFill="1" applyBorder="1" applyAlignment="1">
      <alignment horizontal="justify" vertical="center"/>
    </xf>
    <xf numFmtId="0" fontId="0" fillId="11" borderId="19" xfId="13" applyFont="1" applyFill="1" applyBorder="1" applyAlignment="1">
      <alignment horizontal="justify" vertical="top"/>
    </xf>
    <xf numFmtId="164" fontId="9" fillId="0" borderId="29" xfId="0" quotePrefix="1" applyNumberFormat="1" applyFont="1" applyBorder="1"/>
    <xf numFmtId="4" fontId="9" fillId="0" borderId="30" xfId="0" quotePrefix="1" applyNumberFormat="1" applyFont="1" applyBorder="1"/>
    <xf numFmtId="0" fontId="82" fillId="0" borderId="19" xfId="0" applyFont="1" applyBorder="1" applyAlignment="1">
      <alignment vertical="center"/>
    </xf>
    <xf numFmtId="0" fontId="9" fillId="11" borderId="19" xfId="0" applyFont="1" applyFill="1" applyBorder="1" applyAlignment="1">
      <alignment horizontal="center" vertical="center"/>
    </xf>
    <xf numFmtId="0" fontId="82" fillId="11" borderId="19" xfId="0" applyFont="1" applyFill="1" applyBorder="1" applyAlignment="1">
      <alignment horizontal="justify" vertical="center"/>
    </xf>
    <xf numFmtId="164" fontId="82" fillId="11" borderId="19" xfId="0" applyNumberFormat="1" applyFont="1" applyFill="1" applyBorder="1" applyAlignment="1">
      <alignment horizontal="justify" vertical="top"/>
    </xf>
    <xf numFmtId="4" fontId="82" fillId="11" borderId="19" xfId="0" applyNumberFormat="1" applyFont="1" applyFill="1" applyBorder="1" applyAlignment="1">
      <alignment horizontal="justify" vertical="top"/>
    </xf>
    <xf numFmtId="10" fontId="9" fillId="0" borderId="19" xfId="0" quotePrefix="1" applyNumberFormat="1" applyFont="1" applyBorder="1" applyAlignment="1">
      <alignment wrapText="1"/>
    </xf>
    <xf numFmtId="10" fontId="9" fillId="0" borderId="19" xfId="4" quotePrefix="1" applyNumberFormat="1" applyFont="1" applyFill="1" applyBorder="1"/>
    <xf numFmtId="10" fontId="9" fillId="0" borderId="19" xfId="4" quotePrefix="1" applyNumberFormat="1" applyFont="1" applyFill="1" applyBorder="1" applyAlignment="1">
      <alignment wrapText="1"/>
    </xf>
    <xf numFmtId="10" fontId="9" fillId="0" borderId="19" xfId="0" quotePrefix="1" applyNumberFormat="1" applyFont="1" applyBorder="1"/>
    <xf numFmtId="0" fontId="9" fillId="0" borderId="19" xfId="0" quotePrefix="1" applyFont="1" applyBorder="1"/>
    <xf numFmtId="167" fontId="9" fillId="0" borderId="19" xfId="4" quotePrefix="1" applyNumberFormat="1" applyFont="1" applyFill="1" applyBorder="1"/>
    <xf numFmtId="10" fontId="0" fillId="0" borderId="19" xfId="0" quotePrefix="1" applyNumberFormat="1" applyBorder="1"/>
    <xf numFmtId="10" fontId="0" fillId="0" borderId="19" xfId="4" quotePrefix="1" applyNumberFormat="1" applyFont="1" applyFill="1" applyBorder="1"/>
    <xf numFmtId="10" fontId="0" fillId="0" borderId="19" xfId="0" quotePrefix="1" applyNumberFormat="1" applyBorder="1" applyAlignment="1">
      <alignment wrapText="1"/>
    </xf>
    <xf numFmtId="167" fontId="0" fillId="0" borderId="19" xfId="0" quotePrefix="1" applyNumberFormat="1" applyBorder="1" applyAlignment="1">
      <alignment wrapText="1"/>
    </xf>
    <xf numFmtId="0" fontId="80" fillId="0" borderId="19" xfId="0" applyFont="1" applyBorder="1"/>
    <xf numFmtId="0" fontId="88" fillId="3" borderId="19" xfId="0" applyFont="1" applyFill="1" applyBorder="1" applyAlignment="1">
      <alignment vertical="center" wrapText="1"/>
    </xf>
    <xf numFmtId="0" fontId="87" fillId="3" borderId="19" xfId="0" applyFont="1" applyFill="1" applyBorder="1" applyAlignment="1">
      <alignment horizontal="left" vertical="center" wrapText="1" indent="1"/>
    </xf>
    <xf numFmtId="0" fontId="9" fillId="3" borderId="19" xfId="0" applyFont="1" applyFill="1" applyBorder="1" applyAlignment="1">
      <alignment horizontal="left" vertical="center" wrapText="1" indent="1"/>
    </xf>
    <xf numFmtId="0" fontId="88" fillId="0" borderId="0" xfId="0" applyFont="1" applyAlignment="1">
      <alignment horizontal="left" vertical="center"/>
    </xf>
    <xf numFmtId="0" fontId="101" fillId="0" borderId="0" xfId="0" applyFont="1" applyAlignment="1">
      <alignment vertical="center"/>
    </xf>
    <xf numFmtId="0" fontId="88" fillId="3" borderId="19" xfId="0" applyFont="1" applyFill="1" applyBorder="1" applyAlignment="1">
      <alignment horizontal="center" vertical="center" wrapText="1"/>
    </xf>
    <xf numFmtId="0" fontId="0" fillId="0" borderId="35" xfId="0" applyBorder="1"/>
    <xf numFmtId="0" fontId="87" fillId="3" borderId="30" xfId="0" applyFont="1" applyFill="1" applyBorder="1" applyAlignment="1">
      <alignment vertical="center" wrapText="1"/>
    </xf>
    <xf numFmtId="0" fontId="0" fillId="0" borderId="19" xfId="0" applyBorder="1" applyAlignment="1">
      <alignment wrapText="1"/>
    </xf>
    <xf numFmtId="0" fontId="26" fillId="0" borderId="0" xfId="0" applyFont="1" applyAlignment="1">
      <alignment vertical="center"/>
    </xf>
    <xf numFmtId="0" fontId="0" fillId="0" borderId="19" xfId="0" applyBorder="1" applyAlignment="1">
      <alignment horizontal="center" vertical="center" wrapText="1"/>
    </xf>
    <xf numFmtId="0" fontId="3" fillId="0" borderId="19" xfId="0" applyFont="1" applyBorder="1" applyAlignment="1">
      <alignment horizontal="justify" vertical="center" wrapText="1"/>
    </xf>
    <xf numFmtId="0" fontId="12" fillId="0" borderId="19" xfId="0" applyFont="1" applyBorder="1" applyAlignment="1">
      <alignment horizontal="justify" vertical="center" wrapText="1"/>
    </xf>
    <xf numFmtId="0" fontId="109" fillId="0" borderId="0" xfId="0" applyFont="1" applyAlignment="1">
      <alignment vertical="center"/>
    </xf>
    <xf numFmtId="0" fontId="87" fillId="3" borderId="0" xfId="0" applyFont="1" applyFill="1" applyAlignment="1">
      <alignment vertical="center" wrapText="1"/>
    </xf>
    <xf numFmtId="0" fontId="80" fillId="0" borderId="0" xfId="0" applyFont="1" applyAlignment="1">
      <alignment vertical="center"/>
    </xf>
    <xf numFmtId="4" fontId="0" fillId="0" borderId="19" xfId="0" applyNumberFormat="1" applyBorder="1" applyAlignment="1">
      <alignment horizontal="center" vertical="center"/>
    </xf>
    <xf numFmtId="4" fontId="0" fillId="0" borderId="19" xfId="0" applyNumberFormat="1" applyBorder="1" applyAlignment="1">
      <alignment horizontal="center" vertical="center" wrapText="1"/>
    </xf>
    <xf numFmtId="4" fontId="0" fillId="3" borderId="19" xfId="0" applyNumberFormat="1" applyFill="1" applyBorder="1" applyAlignment="1">
      <alignment vertical="center" wrapText="1"/>
    </xf>
    <xf numFmtId="4" fontId="0" fillId="23" borderId="19" xfId="0" applyNumberFormat="1" applyFill="1" applyBorder="1" applyAlignment="1">
      <alignment vertical="center" wrapText="1"/>
    </xf>
    <xf numFmtId="4" fontId="0" fillId="3" borderId="19" xfId="0" quotePrefix="1" applyNumberFormat="1" applyFill="1" applyBorder="1" applyAlignment="1">
      <alignment vertical="center" wrapText="1"/>
    </xf>
    <xf numFmtId="4" fontId="0" fillId="3" borderId="0" xfId="0" quotePrefix="1" applyNumberFormat="1" applyFill="1" applyAlignment="1">
      <alignment vertical="center" wrapText="1"/>
    </xf>
    <xf numFmtId="0" fontId="102" fillId="3" borderId="19" xfId="0" applyFont="1" applyFill="1" applyBorder="1" applyAlignment="1">
      <alignment vertical="center" wrapText="1"/>
    </xf>
    <xf numFmtId="4" fontId="110" fillId="23" borderId="19" xfId="0" applyNumberFormat="1" applyFont="1" applyFill="1" applyBorder="1" applyAlignment="1">
      <alignment vertical="center" wrapText="1"/>
    </xf>
    <xf numFmtId="4" fontId="110" fillId="3" borderId="19" xfId="0" applyNumberFormat="1" applyFont="1" applyFill="1" applyBorder="1" applyAlignment="1">
      <alignment vertical="center" wrapText="1"/>
    </xf>
    <xf numFmtId="4" fontId="110" fillId="3" borderId="0" xfId="0" applyNumberFormat="1" applyFont="1" applyFill="1" applyAlignment="1">
      <alignment vertical="center" wrapText="1"/>
    </xf>
    <xf numFmtId="0" fontId="87" fillId="0" borderId="19" xfId="0" applyFont="1" applyBorder="1" applyAlignment="1">
      <alignment horizontal="center" vertical="center"/>
    </xf>
    <xf numFmtId="4" fontId="87" fillId="23" borderId="19" xfId="0" applyNumberFormat="1" applyFont="1" applyFill="1" applyBorder="1" applyAlignment="1">
      <alignment vertical="center"/>
    </xf>
    <xf numFmtId="4" fontId="87" fillId="0" borderId="19" xfId="0" quotePrefix="1" applyNumberFormat="1" applyFont="1" applyBorder="1" applyAlignment="1">
      <alignment vertical="center"/>
    </xf>
    <xf numFmtId="4" fontId="87" fillId="0" borderId="0" xfId="0" quotePrefix="1" applyNumberFormat="1" applyFont="1" applyAlignment="1">
      <alignment vertical="center"/>
    </xf>
    <xf numFmtId="0" fontId="12" fillId="3" borderId="19" xfId="0" applyFont="1" applyFill="1" applyBorder="1" applyAlignment="1">
      <alignment vertical="center" wrapText="1"/>
    </xf>
    <xf numFmtId="0" fontId="111" fillId="0" borderId="0" xfId="0" applyFont="1" applyAlignment="1">
      <alignment vertical="center"/>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52" xfId="0" applyBorder="1" applyAlignment="1">
      <alignment horizontal="center" vertical="center"/>
    </xf>
    <xf numFmtId="0" fontId="0" fillId="0" borderId="8" xfId="0" applyBorder="1" applyAlignment="1">
      <alignment horizontal="center" vertical="center" wrapText="1"/>
    </xf>
    <xf numFmtId="0" fontId="0" fillId="0" borderId="13" xfId="0" applyBorder="1" applyAlignment="1">
      <alignment horizontal="center" vertical="center" wrapText="1"/>
    </xf>
    <xf numFmtId="0" fontId="80" fillId="21" borderId="3" xfId="0" applyFont="1" applyFill="1" applyBorder="1" applyAlignment="1">
      <alignment vertical="center"/>
    </xf>
    <xf numFmtId="0" fontId="80" fillId="21" borderId="4" xfId="0" applyFont="1" applyFill="1" applyBorder="1" applyAlignment="1">
      <alignment vertical="center"/>
    </xf>
    <xf numFmtId="0" fontId="80" fillId="21" borderId="4" xfId="0" applyFont="1" applyFill="1" applyBorder="1" applyAlignment="1">
      <alignment horizontal="center" vertical="center"/>
    </xf>
    <xf numFmtId="0" fontId="80" fillId="21" borderId="5" xfId="0" applyFont="1" applyFill="1" applyBorder="1" applyAlignment="1">
      <alignment vertical="center"/>
    </xf>
    <xf numFmtId="0" fontId="0" fillId="24" borderId="18" xfId="0" applyFill="1" applyBorder="1" applyAlignment="1">
      <alignment horizontal="center" vertical="center" wrapText="1"/>
    </xf>
    <xf numFmtId="0" fontId="0" fillId="24" borderId="16" xfId="0" applyFill="1" applyBorder="1" applyAlignment="1">
      <alignment vertical="center" wrapText="1"/>
    </xf>
    <xf numFmtId="4" fontId="80" fillId="24" borderId="3" xfId="0" applyNumberFormat="1" applyFont="1" applyFill="1" applyBorder="1" applyAlignment="1">
      <alignment vertical="top" wrapText="1"/>
    </xf>
    <xf numFmtId="4" fontId="80" fillId="24" borderId="3" xfId="0" applyNumberFormat="1" applyFont="1" applyFill="1" applyBorder="1" applyAlignment="1">
      <alignment vertical="center" wrapText="1"/>
    </xf>
    <xf numFmtId="4" fontId="80" fillId="24" borderId="1" xfId="0" applyNumberFormat="1" applyFont="1" applyFill="1" applyBorder="1" applyAlignment="1">
      <alignment vertical="center" wrapText="1"/>
    </xf>
    <xf numFmtId="4" fontId="80" fillId="24" borderId="16" xfId="0" applyNumberFormat="1" applyFont="1" applyFill="1" applyBorder="1" applyAlignment="1">
      <alignment horizontal="center" vertical="center"/>
    </xf>
    <xf numFmtId="4" fontId="80" fillId="24" borderId="55" xfId="0" applyNumberFormat="1" applyFont="1" applyFill="1" applyBorder="1" applyAlignment="1">
      <alignment horizontal="center" vertical="center"/>
    </xf>
    <xf numFmtId="0" fontId="0" fillId="0" borderId="18" xfId="0" applyBorder="1" applyAlignment="1">
      <alignment horizontal="center" vertical="center"/>
    </xf>
    <xf numFmtId="0" fontId="112" fillId="0" borderId="16" xfId="0" applyFont="1" applyBorder="1" applyAlignment="1">
      <alignment horizontal="left" vertical="center" wrapText="1" indent="2"/>
    </xf>
    <xf numFmtId="4" fontId="0" fillId="0" borderId="3" xfId="0" applyNumberFormat="1" applyBorder="1" applyAlignment="1">
      <alignment vertical="center"/>
    </xf>
    <xf numFmtId="4" fontId="0" fillId="0" borderId="1" xfId="0" applyNumberFormat="1" applyBorder="1" applyAlignment="1">
      <alignment vertical="center"/>
    </xf>
    <xf numFmtId="4" fontId="0" fillId="0" borderId="16" xfId="0" applyNumberFormat="1" applyBorder="1" applyAlignment="1">
      <alignment horizontal="center" vertical="center" wrapText="1"/>
    </xf>
    <xf numFmtId="4" fontId="0" fillId="0" borderId="55" xfId="0" applyNumberFormat="1" applyBorder="1" applyAlignment="1">
      <alignment horizontal="center" vertical="center" wrapText="1"/>
    </xf>
    <xf numFmtId="0" fontId="112" fillId="7" borderId="3" xfId="0" applyFont="1" applyFill="1" applyBorder="1" applyAlignment="1">
      <alignment vertical="center" wrapText="1"/>
    </xf>
    <xf numFmtId="0" fontId="0" fillId="24" borderId="18" xfId="0" applyFill="1" applyBorder="1" applyAlignment="1">
      <alignment horizontal="center" vertical="center"/>
    </xf>
    <xf numFmtId="4" fontId="0" fillId="0" borderId="3" xfId="0" applyNumberFormat="1" applyBorder="1" applyAlignment="1">
      <alignment vertical="center" wrapText="1"/>
    </xf>
    <xf numFmtId="4" fontId="0" fillId="2" borderId="3" xfId="0" applyNumberFormat="1" applyFill="1" applyBorder="1" applyAlignment="1">
      <alignment vertical="center" wrapText="1"/>
    </xf>
    <xf numFmtId="0" fontId="112" fillId="0" borderId="20" xfId="0" applyFont="1" applyBorder="1" applyAlignment="1">
      <alignment horizontal="left" vertical="center" wrapText="1" indent="2"/>
    </xf>
    <xf numFmtId="4" fontId="112" fillId="7" borderId="3" xfId="0" applyNumberFormat="1" applyFont="1" applyFill="1" applyBorder="1" applyAlignment="1">
      <alignment vertical="center" wrapText="1"/>
    </xf>
    <xf numFmtId="4" fontId="112" fillId="7" borderId="1" xfId="0" applyNumberFormat="1" applyFont="1" applyFill="1" applyBorder="1" applyAlignment="1">
      <alignment vertical="center" wrapText="1"/>
    </xf>
    <xf numFmtId="4" fontId="112" fillId="7" borderId="16" xfId="0" applyNumberFormat="1" applyFont="1" applyFill="1" applyBorder="1" applyAlignment="1">
      <alignment vertical="center" wrapText="1"/>
    </xf>
    <xf numFmtId="4" fontId="0" fillId="25" borderId="55" xfId="0" applyNumberFormat="1" applyFill="1" applyBorder="1" applyAlignment="1">
      <alignment horizontal="center" vertical="center" wrapText="1"/>
    </xf>
    <xf numFmtId="4" fontId="0" fillId="0" borderId="1" xfId="0" applyNumberFormat="1" applyBorder="1" applyAlignment="1">
      <alignment vertical="center" wrapText="1"/>
    </xf>
    <xf numFmtId="0" fontId="80" fillId="0" borderId="18" xfId="0" applyFont="1" applyBorder="1" applyAlignment="1">
      <alignment horizontal="center" vertical="center"/>
    </xf>
    <xf numFmtId="0" fontId="80" fillId="0" borderId="16" xfId="0" applyFont="1" applyBorder="1" applyAlignment="1">
      <alignment vertical="center" wrapText="1"/>
    </xf>
    <xf numFmtId="4" fontId="0" fillId="7" borderId="3" xfId="0" applyNumberFormat="1" applyFill="1" applyBorder="1" applyAlignment="1">
      <alignment vertical="center"/>
    </xf>
    <xf numFmtId="4" fontId="0" fillId="7" borderId="1" xfId="0" applyNumberFormat="1" applyFill="1" applyBorder="1" applyAlignment="1">
      <alignment vertical="center"/>
    </xf>
    <xf numFmtId="4" fontId="0" fillId="7" borderId="16" xfId="0" applyNumberFormat="1" applyFill="1" applyBorder="1" applyAlignment="1">
      <alignment vertical="center"/>
    </xf>
    <xf numFmtId="4" fontId="80" fillId="0" borderId="55" xfId="0" applyNumberFormat="1" applyFont="1" applyBorder="1" applyAlignment="1">
      <alignment horizontal="center" vertical="center"/>
    </xf>
    <xf numFmtId="0" fontId="0" fillId="7" borderId="3" xfId="0" applyFill="1" applyBorder="1" applyAlignment="1">
      <alignment vertical="center" wrapText="1"/>
    </xf>
    <xf numFmtId="0" fontId="80" fillId="7" borderId="3" xfId="0" applyFont="1" applyFill="1" applyBorder="1" applyAlignment="1">
      <alignment vertical="center" wrapText="1"/>
    </xf>
    <xf numFmtId="0" fontId="80" fillId="7" borderId="1" xfId="0" applyFont="1" applyFill="1" applyBorder="1" applyAlignment="1">
      <alignment vertical="center" wrapText="1"/>
    </xf>
    <xf numFmtId="0" fontId="80" fillId="7" borderId="1" xfId="0" applyFont="1" applyFill="1" applyBorder="1" applyAlignment="1">
      <alignment horizontal="center" vertical="center" wrapText="1"/>
    </xf>
    <xf numFmtId="4" fontId="80" fillId="24" borderId="55" xfId="0" applyNumberFormat="1" applyFont="1" applyFill="1" applyBorder="1" applyAlignment="1">
      <alignment horizontal="center" vertical="center" wrapText="1"/>
    </xf>
    <xf numFmtId="0" fontId="0" fillId="7" borderId="3" xfId="0" applyFill="1" applyBorder="1" applyAlignment="1">
      <alignment horizontal="center" vertical="center" wrapText="1"/>
    </xf>
    <xf numFmtId="0" fontId="113" fillId="0" borderId="16" xfId="0" applyFont="1" applyBorder="1" applyAlignment="1">
      <alignment horizontal="left" vertical="center" wrapText="1" indent="2"/>
    </xf>
    <xf numFmtId="0" fontId="112" fillId="0" borderId="16" xfId="0" applyFont="1" applyBorder="1" applyAlignment="1">
      <alignment horizontal="left" vertical="center" wrapText="1" indent="4"/>
    </xf>
    <xf numFmtId="0" fontId="80" fillId="24" borderId="3" xfId="0" applyFont="1" applyFill="1" applyBorder="1" applyAlignment="1">
      <alignment vertical="center" wrapText="1"/>
    </xf>
    <xf numFmtId="4" fontId="80" fillId="24" borderId="3" xfId="0" quotePrefix="1" applyNumberFormat="1" applyFont="1" applyFill="1" applyBorder="1" applyAlignment="1">
      <alignment vertical="center" wrapText="1"/>
    </xf>
    <xf numFmtId="4" fontId="0" fillId="7" borderId="3" xfId="0" applyNumberFormat="1" applyFill="1" applyBorder="1" applyAlignment="1">
      <alignment vertical="center" wrapText="1"/>
    </xf>
    <xf numFmtId="4" fontId="0" fillId="7" borderId="1" xfId="0" applyNumberFormat="1" applyFill="1" applyBorder="1" applyAlignment="1">
      <alignment vertical="center" wrapText="1"/>
    </xf>
    <xf numFmtId="4" fontId="0" fillId="0" borderId="1" xfId="0" applyNumberFormat="1" applyBorder="1" applyAlignment="1">
      <alignment horizontal="center" vertical="center" wrapText="1"/>
    </xf>
    <xf numFmtId="0" fontId="0" fillId="25" borderId="3" xfId="0" applyFill="1" applyBorder="1" applyAlignment="1">
      <alignment vertical="center" wrapText="1"/>
    </xf>
    <xf numFmtId="4" fontId="9" fillId="2" borderId="3" xfId="0" applyNumberFormat="1" applyFont="1" applyFill="1" applyBorder="1" applyAlignment="1">
      <alignment vertical="center" wrapText="1"/>
    </xf>
    <xf numFmtId="4" fontId="80" fillId="2" borderId="3" xfId="0" applyNumberFormat="1" applyFont="1" applyFill="1" applyBorder="1" applyAlignment="1">
      <alignment vertical="center" wrapText="1"/>
    </xf>
    <xf numFmtId="0" fontId="0" fillId="7" borderId="3" xfId="0" applyFill="1" applyBorder="1" applyAlignment="1">
      <alignment vertical="center"/>
    </xf>
    <xf numFmtId="0" fontId="0" fillId="7" borderId="1" xfId="0" applyFill="1" applyBorder="1" applyAlignment="1">
      <alignment vertical="center"/>
    </xf>
    <xf numFmtId="0" fontId="0" fillId="7" borderId="1" xfId="0" applyFill="1" applyBorder="1" applyAlignment="1">
      <alignment horizontal="center" vertical="center"/>
    </xf>
    <xf numFmtId="0" fontId="80" fillId="0" borderId="2" xfId="0" applyFont="1" applyBorder="1" applyAlignment="1">
      <alignment vertical="center" wrapText="1"/>
    </xf>
    <xf numFmtId="2" fontId="0" fillId="0" borderId="2" xfId="0" applyNumberFormat="1" applyBorder="1" applyAlignment="1">
      <alignment vertical="center"/>
    </xf>
    <xf numFmtId="0" fontId="46" fillId="0" borderId="0" xfId="0" applyFont="1" applyAlignment="1">
      <alignment vertical="center"/>
    </xf>
    <xf numFmtId="0" fontId="0" fillId="0" borderId="0" xfId="0" applyAlignment="1">
      <alignment horizontal="left"/>
    </xf>
    <xf numFmtId="0" fontId="0" fillId="0" borderId="27" xfId="0" applyBorder="1" applyAlignment="1">
      <alignment horizontal="center" vertical="center" wrapText="1"/>
    </xf>
    <xf numFmtId="0" fontId="0" fillId="0" borderId="19" xfId="0" applyBorder="1" applyAlignment="1">
      <alignment horizontal="left" vertical="center" wrapText="1"/>
    </xf>
    <xf numFmtId="0" fontId="1" fillId="0" borderId="1" xfId="11" applyBorder="1"/>
    <xf numFmtId="0" fontId="1" fillId="0" borderId="0" xfId="11"/>
    <xf numFmtId="0" fontId="0" fillId="0" borderId="0" xfId="0" applyAlignment="1">
      <alignment horizontal="center" vertical="center" wrapText="1"/>
    </xf>
    <xf numFmtId="0" fontId="80" fillId="0" borderId="0" xfId="0" applyFont="1" applyAlignment="1">
      <alignment vertical="center" wrapText="1"/>
    </xf>
    <xf numFmtId="0" fontId="80" fillId="0" borderId="30" xfId="0" applyFont="1" applyBorder="1" applyAlignment="1">
      <alignment horizontal="center" vertical="center" wrapText="1"/>
    </xf>
    <xf numFmtId="0" fontId="80" fillId="0" borderId="19" xfId="0" applyFont="1" applyBorder="1" applyAlignment="1">
      <alignment horizontal="center" vertical="center" wrapText="1"/>
    </xf>
    <xf numFmtId="0" fontId="0" fillId="0" borderId="30" xfId="0" applyBorder="1" applyAlignment="1">
      <alignment horizontal="center" vertical="center"/>
    </xf>
    <xf numFmtId="0" fontId="115" fillId="0" borderId="19" xfId="0" applyFont="1" applyBorder="1" applyAlignment="1">
      <alignment horizontal="center" vertical="center" wrapText="1"/>
    </xf>
    <xf numFmtId="4" fontId="0" fillId="0" borderId="30" xfId="0" applyNumberFormat="1" applyBorder="1" applyAlignment="1">
      <alignment wrapText="1"/>
    </xf>
    <xf numFmtId="10" fontId="0" fillId="0" borderId="30" xfId="4" applyNumberFormat="1" applyFont="1" applyFill="1" applyBorder="1" applyAlignment="1">
      <alignment wrapText="1"/>
    </xf>
    <xf numFmtId="0" fontId="9" fillId="0" borderId="19" xfId="0" applyFont="1" applyBorder="1" applyAlignment="1">
      <alignment horizontal="left" vertical="center" wrapText="1"/>
    </xf>
    <xf numFmtId="0" fontId="116" fillId="0" borderId="19" xfId="0" applyFont="1" applyBorder="1" applyAlignment="1">
      <alignment horizontal="center" vertical="center" wrapText="1"/>
    </xf>
    <xf numFmtId="0" fontId="80" fillId="0" borderId="19" xfId="0" applyFont="1" applyBorder="1" applyAlignment="1">
      <alignment vertical="center" wrapText="1"/>
    </xf>
    <xf numFmtId="0" fontId="119" fillId="0" borderId="0" xfId="0" applyFont="1" applyAlignment="1">
      <alignment vertical="center" wrapText="1"/>
    </xf>
    <xf numFmtId="0" fontId="5" fillId="0" borderId="0" xfId="0" applyFont="1" applyAlignment="1">
      <alignment horizontal="center" vertical="center" wrapText="1"/>
    </xf>
    <xf numFmtId="0" fontId="120" fillId="0" borderId="0" xfId="0" applyFont="1" applyAlignment="1">
      <alignment vertical="center" wrapText="1"/>
    </xf>
    <xf numFmtId="0" fontId="47" fillId="0" borderId="19"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19" xfId="0" applyFont="1" applyBorder="1" applyAlignment="1">
      <alignment vertical="center" wrapText="1"/>
    </xf>
    <xf numFmtId="0" fontId="18" fillId="0" borderId="19" xfId="0" applyFont="1" applyBorder="1" applyAlignment="1">
      <alignment vertical="center" wrapText="1"/>
    </xf>
    <xf numFmtId="4" fontId="18" fillId="0" borderId="19" xfId="0" applyNumberFormat="1" applyFont="1" applyBorder="1" applyAlignment="1">
      <alignment vertical="center" wrapText="1"/>
    </xf>
    <xf numFmtId="4" fontId="17" fillId="0" borderId="19" xfId="0" applyNumberFormat="1" applyFont="1" applyBorder="1" applyAlignment="1">
      <alignment vertical="center" wrapText="1"/>
    </xf>
    <xf numFmtId="0" fontId="121" fillId="0" borderId="19" xfId="0" applyFont="1" applyBorder="1" applyAlignment="1">
      <alignment vertical="center" wrapText="1"/>
    </xf>
    <xf numFmtId="0" fontId="122" fillId="0" borderId="19" xfId="0" applyFont="1" applyBorder="1" applyAlignment="1">
      <alignment vertical="center" wrapText="1"/>
    </xf>
    <xf numFmtId="0" fontId="111" fillId="0" borderId="0" xfId="0" applyFont="1"/>
    <xf numFmtId="0" fontId="0" fillId="0" borderId="0" xfId="0" quotePrefix="1" applyAlignment="1">
      <alignment horizontal="left" vertical="center" indent="5"/>
    </xf>
    <xf numFmtId="0" fontId="4" fillId="2" borderId="29"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0" borderId="19" xfId="0" applyFont="1" applyBorder="1" applyAlignment="1">
      <alignment horizontal="center" vertical="center" wrapText="1"/>
    </xf>
    <xf numFmtId="0" fontId="4" fillId="0" borderId="19" xfId="0" applyFont="1" applyBorder="1"/>
    <xf numFmtId="0" fontId="4" fillId="0" borderId="19" xfId="0" applyFont="1" applyBorder="1" applyAlignment="1">
      <alignment vertical="center" wrapText="1"/>
    </xf>
    <xf numFmtId="4" fontId="4" fillId="0" borderId="19" xfId="0" applyNumberFormat="1" applyFont="1" applyBorder="1"/>
    <xf numFmtId="168" fontId="4" fillId="0" borderId="19" xfId="4" applyNumberFormat="1" applyFont="1" applyFill="1" applyBorder="1"/>
    <xf numFmtId="4" fontId="4" fillId="0" borderId="19" xfId="4" applyNumberFormat="1" applyFont="1" applyFill="1" applyBorder="1"/>
    <xf numFmtId="2" fontId="4" fillId="0" borderId="19" xfId="4" applyNumberFormat="1" applyFont="1" applyFill="1" applyBorder="1"/>
    <xf numFmtId="0" fontId="6" fillId="0" borderId="19" xfId="0" applyFont="1" applyBorder="1"/>
    <xf numFmtId="0" fontId="6" fillId="0" borderId="19" xfId="0" applyFont="1" applyBorder="1" applyAlignment="1">
      <alignment vertical="center" wrapText="1"/>
    </xf>
    <xf numFmtId="0" fontId="4" fillId="2" borderId="19"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25" fillId="0" borderId="0" xfId="0" applyFont="1"/>
    <xf numFmtId="0" fontId="0" fillId="0" borderId="32" xfId="0" applyBorder="1"/>
    <xf numFmtId="0" fontId="80" fillId="0" borderId="19" xfId="0" applyFont="1" applyBorder="1" applyAlignment="1">
      <alignment vertical="center"/>
    </xf>
    <xf numFmtId="4" fontId="0" fillId="0" borderId="32" xfId="0" applyNumberFormat="1" applyBorder="1"/>
    <xf numFmtId="0" fontId="44" fillId="0" borderId="0" xfId="0" applyFont="1" applyAlignment="1">
      <alignment wrapText="1"/>
    </xf>
    <xf numFmtId="9" fontId="0" fillId="0" borderId="19" xfId="0" applyNumberFormat="1" applyBorder="1" applyAlignment="1">
      <alignment horizontal="center" wrapText="1"/>
    </xf>
    <xf numFmtId="0" fontId="0" fillId="0" borderId="19" xfId="0" applyBorder="1" applyAlignment="1">
      <alignment horizontal="center" wrapText="1"/>
    </xf>
    <xf numFmtId="0" fontId="123" fillId="0" borderId="0" xfId="0" applyFont="1"/>
    <xf numFmtId="0" fontId="126" fillId="0" borderId="0" xfId="0" applyFont="1" applyAlignment="1">
      <alignment vertical="center" wrapText="1"/>
    </xf>
    <xf numFmtId="0" fontId="20" fillId="0" borderId="27" xfId="0" applyFont="1" applyBorder="1" applyAlignment="1">
      <alignment horizontal="center" vertical="center" wrapText="1"/>
    </xf>
    <xf numFmtId="0" fontId="17" fillId="0" borderId="35" xfId="0" applyFont="1" applyBorder="1" applyAlignment="1">
      <alignment horizontal="center" vertical="center" wrapText="1"/>
    </xf>
    <xf numFmtId="0" fontId="127" fillId="7" borderId="19" xfId="0" applyFont="1" applyFill="1" applyBorder="1" applyAlignment="1">
      <alignment vertical="center" wrapText="1"/>
    </xf>
    <xf numFmtId="0" fontId="127" fillId="7" borderId="33" xfId="0" applyFont="1" applyFill="1" applyBorder="1" applyAlignment="1">
      <alignment vertical="center" wrapText="1"/>
    </xf>
    <xf numFmtId="0" fontId="17" fillId="0" borderId="19" xfId="0" applyFont="1" applyBorder="1" applyAlignment="1">
      <alignment horizontal="center" vertical="center"/>
    </xf>
    <xf numFmtId="0" fontId="17" fillId="0" borderId="35" xfId="0" applyFont="1" applyBorder="1" applyAlignment="1">
      <alignment horizontal="left" vertical="center" wrapText="1" indent="3"/>
    </xf>
    <xf numFmtId="0" fontId="18" fillId="0" borderId="35" xfId="0" applyFont="1" applyBorder="1" applyAlignment="1">
      <alignment vertical="center" wrapText="1"/>
    </xf>
    <xf numFmtId="0" fontId="17" fillId="7" borderId="19" xfId="0" applyFont="1" applyFill="1" applyBorder="1" applyAlignment="1">
      <alignment vertical="center" wrapText="1"/>
    </xf>
    <xf numFmtId="0" fontId="20" fillId="0" borderId="19" xfId="0" applyFont="1" applyBorder="1" applyAlignment="1">
      <alignment horizontal="center" vertical="center"/>
    </xf>
    <xf numFmtId="0" fontId="119" fillId="0" borderId="0" xfId="0" applyFont="1" applyAlignment="1">
      <alignment horizontal="center" vertical="center" wrapText="1"/>
    </xf>
    <xf numFmtId="0" fontId="20" fillId="0" borderId="0" xfId="0" applyFont="1" applyAlignment="1">
      <alignment vertical="center" wrapText="1"/>
    </xf>
    <xf numFmtId="0" fontId="76" fillId="0" borderId="0" xfId="0" applyFont="1" applyAlignment="1">
      <alignment vertical="center" wrapText="1"/>
    </xf>
    <xf numFmtId="0" fontId="65" fillId="0" borderId="19" xfId="0" applyFont="1" applyBorder="1" applyAlignment="1">
      <alignment horizontal="center" vertical="center" wrapText="1"/>
    </xf>
    <xf numFmtId="0" fontId="65" fillId="0" borderId="19" xfId="0" applyFont="1" applyBorder="1" applyAlignment="1">
      <alignment vertical="center" wrapText="1"/>
    </xf>
    <xf numFmtId="0" fontId="20" fillId="0" borderId="19" xfId="0" applyFont="1" applyBorder="1" applyAlignment="1">
      <alignment vertical="center" wrapText="1"/>
    </xf>
    <xf numFmtId="0" fontId="129" fillId="0" borderId="0" xfId="0" applyFont="1" applyAlignment="1">
      <alignment vertical="center" wrapText="1"/>
    </xf>
    <xf numFmtId="0" fontId="17" fillId="2" borderId="19" xfId="0" applyFont="1" applyFill="1" applyBorder="1" applyAlignment="1">
      <alignment horizontal="center" vertical="center" wrapText="1"/>
    </xf>
    <xf numFmtId="0" fontId="47" fillId="0" borderId="19" xfId="0" applyFont="1" applyBorder="1" applyAlignment="1">
      <alignment vertical="center" wrapText="1"/>
    </xf>
    <xf numFmtId="0" fontId="121" fillId="0" borderId="19" xfId="0" applyFont="1" applyBorder="1" applyAlignment="1">
      <alignment horizontal="right" vertical="center" wrapText="1"/>
    </xf>
    <xf numFmtId="0" fontId="17" fillId="3" borderId="19" xfId="0" applyFont="1" applyFill="1" applyBorder="1" applyAlignment="1">
      <alignment vertical="center" wrapText="1"/>
    </xf>
    <xf numFmtId="0" fontId="0" fillId="0" borderId="19" xfId="0" applyBorder="1" applyAlignment="1">
      <alignment horizontal="center"/>
    </xf>
    <xf numFmtId="0" fontId="9" fillId="0" borderId="19" xfId="0" applyFont="1" applyBorder="1" applyAlignment="1">
      <alignment horizontal="center" vertical="center" wrapText="1"/>
    </xf>
    <xf numFmtId="0" fontId="0" fillId="0" borderId="19" xfId="0" applyBorder="1" applyAlignment="1">
      <alignment horizontal="center" vertical="center"/>
    </xf>
    <xf numFmtId="0" fontId="12" fillId="0" borderId="19" xfId="0" applyFont="1" applyBorder="1" applyAlignment="1">
      <alignment vertical="center" wrapText="1"/>
    </xf>
    <xf numFmtId="49" fontId="20" fillId="0" borderId="0" xfId="2" applyNumberFormat="1" applyFont="1" applyAlignment="1">
      <alignment horizontal="left" vertical="center" wrapText="1"/>
    </xf>
    <xf numFmtId="0" fontId="52" fillId="9" borderId="3" xfId="2" applyFont="1" applyFill="1" applyBorder="1" applyAlignment="1">
      <alignment horizontal="left" vertical="center"/>
    </xf>
    <xf numFmtId="0" fontId="17" fillId="0" borderId="4" xfId="0" applyFont="1" applyBorder="1" applyAlignment="1">
      <alignment vertical="center"/>
    </xf>
    <xf numFmtId="0" fontId="54" fillId="9" borderId="0" xfId="2" applyFont="1" applyFill="1" applyAlignment="1">
      <alignment horizontal="center" vertical="center" wrapText="1"/>
    </xf>
    <xf numFmtId="49" fontId="56" fillId="9" borderId="3" xfId="2" applyNumberFormat="1" applyFont="1" applyFill="1" applyBorder="1" applyAlignment="1">
      <alignment horizontal="left" vertical="center"/>
    </xf>
    <xf numFmtId="0" fontId="57" fillId="0" borderId="4" xfId="0" applyFont="1" applyBorder="1" applyAlignment="1">
      <alignment horizontal="left" vertical="center"/>
    </xf>
    <xf numFmtId="0" fontId="0" fillId="0" borderId="4" xfId="0" applyBorder="1" applyAlignment="1">
      <alignment horizontal="left" vertical="center"/>
    </xf>
    <xf numFmtId="0" fontId="61" fillId="0" borderId="4" xfId="0" applyFont="1" applyBorder="1" applyAlignment="1">
      <alignment horizontal="left" vertical="center"/>
    </xf>
    <xf numFmtId="0" fontId="20" fillId="0" borderId="4" xfId="0" applyFont="1" applyBorder="1" applyAlignment="1">
      <alignment horizontal="left" vertical="center"/>
    </xf>
    <xf numFmtId="0" fontId="59" fillId="10" borderId="3" xfId="2"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19" fillId="10" borderId="3" xfId="2" applyFont="1" applyFill="1" applyBorder="1" applyAlignment="1">
      <alignment horizontal="center" vertical="center" wrapText="1"/>
    </xf>
    <xf numFmtId="0" fontId="17" fillId="0" borderId="4" xfId="0" applyFont="1" applyBorder="1" applyAlignment="1">
      <alignment horizontal="center" vertical="center" wrapText="1"/>
    </xf>
    <xf numFmtId="0" fontId="51" fillId="0" borderId="0" xfId="1" applyBorder="1" applyAlignment="1">
      <alignment horizontal="left"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7" xfId="0" applyFont="1" applyBorder="1" applyAlignment="1">
      <alignment horizontal="center" vertical="center" wrapText="1"/>
    </xf>
    <xf numFmtId="0" fontId="0" fillId="0" borderId="19" xfId="0" applyBorder="1" applyAlignment="1">
      <alignment horizont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8" xfId="0" applyFont="1" applyBorder="1" applyAlignment="1">
      <alignment horizontal="center" vertical="center" wrapText="1"/>
    </xf>
    <xf numFmtId="0" fontId="25" fillId="0" borderId="0" xfId="0" applyFont="1" applyAlignment="1">
      <alignment horizontal="justify" vertical="center" wrapText="1"/>
    </xf>
    <xf numFmtId="0" fontId="19" fillId="0" borderId="21"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2" xfId="0" applyFont="1" applyBorder="1" applyAlignment="1">
      <alignment horizontal="center" vertical="center" wrapText="1"/>
    </xf>
    <xf numFmtId="0" fontId="3" fillId="0" borderId="0" xfId="0" applyFont="1" applyAlignment="1">
      <alignment vertical="center" wrapText="1"/>
    </xf>
    <xf numFmtId="0" fontId="3" fillId="0" borderId="14" xfId="0" applyFont="1" applyBorder="1" applyAlignment="1">
      <alignment vertical="center" wrapText="1"/>
    </xf>
    <xf numFmtId="0" fontId="19" fillId="2" borderId="21" xfId="0" applyFont="1" applyFill="1" applyBorder="1" applyAlignment="1">
      <alignment horizontal="center" vertical="center" wrapText="1"/>
    </xf>
    <xf numFmtId="0" fontId="19" fillId="2" borderId="17" xfId="0" applyFont="1" applyFill="1" applyBorder="1" applyAlignment="1">
      <alignment horizontal="center" vertical="center" wrapText="1"/>
    </xf>
    <xf numFmtId="3" fontId="24" fillId="4" borderId="3" xfId="0" applyNumberFormat="1" applyFont="1" applyFill="1" applyBorder="1" applyAlignment="1">
      <alignment horizontal="center" vertical="center" wrapText="1"/>
    </xf>
    <xf numFmtId="3" fontId="24" fillId="4" borderId="2" xfId="0" applyNumberFormat="1" applyFont="1" applyFill="1" applyBorder="1" applyAlignment="1">
      <alignment horizontal="center" vertical="center" wrapText="1"/>
    </xf>
    <xf numFmtId="3" fontId="33" fillId="0" borderId="3" xfId="0" applyNumberFormat="1" applyFont="1" applyBorder="1" applyAlignment="1">
      <alignment horizontal="center" vertical="center"/>
    </xf>
    <xf numFmtId="3" fontId="33" fillId="0" borderId="2" xfId="0" applyNumberFormat="1" applyFont="1" applyBorder="1" applyAlignment="1">
      <alignment horizontal="center" vertical="center"/>
    </xf>
    <xf numFmtId="3" fontId="33" fillId="2" borderId="3" xfId="0" applyNumberFormat="1" applyFont="1" applyFill="1" applyBorder="1" applyAlignment="1">
      <alignment horizontal="center" vertical="center"/>
    </xf>
    <xf numFmtId="3" fontId="33" fillId="2" borderId="2" xfId="0" applyNumberFormat="1" applyFont="1" applyFill="1" applyBorder="1" applyAlignment="1">
      <alignment horizontal="center" vertical="center"/>
    </xf>
    <xf numFmtId="0" fontId="3" fillId="0" borderId="20" xfId="0" applyFont="1" applyBorder="1"/>
    <xf numFmtId="0" fontId="19" fillId="0" borderId="14"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3" xfId="0" applyFont="1" applyBorder="1" applyAlignment="1">
      <alignment horizontal="center" vertical="top" wrapText="1"/>
    </xf>
    <xf numFmtId="0" fontId="19" fillId="0" borderId="21" xfId="0" applyFont="1" applyBorder="1" applyAlignment="1">
      <alignment horizontal="center" vertical="top" wrapText="1"/>
    </xf>
    <xf numFmtId="0" fontId="19" fillId="0" borderId="18" xfId="0" applyFont="1" applyBorder="1" applyAlignment="1">
      <alignment horizontal="center" vertical="top" wrapText="1"/>
    </xf>
    <xf numFmtId="0" fontId="19" fillId="0" borderId="21" xfId="0" applyFont="1" applyBorder="1" applyAlignment="1">
      <alignment vertical="center" wrapText="1"/>
    </xf>
    <xf numFmtId="0" fontId="19" fillId="0" borderId="18" xfId="0" applyFont="1" applyBorder="1" applyAlignment="1">
      <alignment vertical="center" wrapText="1"/>
    </xf>
    <xf numFmtId="3" fontId="30" fillId="2" borderId="3" xfId="0" applyNumberFormat="1" applyFont="1" applyFill="1" applyBorder="1" applyAlignment="1">
      <alignment horizontal="center" vertical="center" wrapText="1"/>
    </xf>
    <xf numFmtId="3" fontId="30" fillId="2" borderId="2" xfId="0" applyNumberFormat="1"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1" xfId="0" applyFont="1" applyBorder="1" applyAlignment="1">
      <alignment horizontal="center" vertical="center" wrapText="1"/>
    </xf>
    <xf numFmtId="0" fontId="4" fillId="2" borderId="21" xfId="0" applyFont="1" applyFill="1" applyBorder="1" applyAlignment="1">
      <alignment vertical="center" wrapText="1"/>
    </xf>
    <xf numFmtId="0" fontId="4" fillId="2" borderId="18" xfId="0" applyFont="1" applyFill="1" applyBorder="1" applyAlignment="1">
      <alignment vertical="center" wrapText="1"/>
    </xf>
    <xf numFmtId="0" fontId="4" fillId="0" borderId="18" xfId="0" applyFont="1" applyBorder="1" applyAlignment="1">
      <alignment horizontal="center" vertical="center" wrapText="1"/>
    </xf>
    <xf numFmtId="0" fontId="4" fillId="2" borderId="17" xfId="0" applyFont="1" applyFill="1" applyBorder="1" applyAlignment="1">
      <alignment vertical="center" wrapText="1"/>
    </xf>
    <xf numFmtId="0" fontId="4" fillId="0" borderId="8" xfId="0" applyFont="1" applyBorder="1" applyAlignment="1">
      <alignment vertical="top" wrapText="1"/>
    </xf>
    <xf numFmtId="0" fontId="4" fillId="0" borderId="9" xfId="0" applyFont="1" applyBorder="1" applyAlignment="1">
      <alignment vertical="top" wrapText="1"/>
    </xf>
    <xf numFmtId="0" fontId="4" fillId="0" borderId="10" xfId="0" applyFont="1" applyBorder="1" applyAlignment="1">
      <alignment vertical="top" wrapText="1"/>
    </xf>
    <xf numFmtId="0" fontId="23" fillId="3" borderId="3" xfId="0" applyFont="1" applyFill="1" applyBorder="1" applyAlignment="1">
      <alignment horizontal="left" vertical="center" wrapText="1" indent="2"/>
    </xf>
    <xf numFmtId="0" fontId="23" fillId="3" borderId="2" xfId="0" applyFont="1" applyFill="1" applyBorder="1" applyAlignment="1">
      <alignment horizontal="left" vertical="center" wrapText="1" indent="2"/>
    </xf>
    <xf numFmtId="0" fontId="24" fillId="0" borderId="3" xfId="0" applyFont="1" applyBorder="1" applyAlignment="1">
      <alignment vertical="center" wrapText="1"/>
    </xf>
    <xf numFmtId="0" fontId="24" fillId="0" borderId="2" xfId="0" applyFont="1" applyBorder="1" applyAlignment="1">
      <alignment vertical="center" wrapText="1"/>
    </xf>
    <xf numFmtId="0" fontId="19" fillId="0" borderId="3" xfId="0" applyFont="1" applyBorder="1" applyAlignment="1">
      <alignment vertical="center" wrapText="1"/>
    </xf>
    <xf numFmtId="0" fontId="19" fillId="0" borderId="2" xfId="0" applyFont="1" applyBorder="1" applyAlignment="1">
      <alignment vertical="center" wrapText="1"/>
    </xf>
    <xf numFmtId="0" fontId="3" fillId="0" borderId="0" xfId="0" applyFont="1"/>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23" xfId="0" applyFont="1" applyBorder="1" applyAlignment="1">
      <alignment horizontal="center" vertical="center"/>
    </xf>
    <xf numFmtId="0" fontId="4" fillId="0" borderId="16" xfId="0" applyFont="1" applyBorder="1" applyAlignment="1">
      <alignment horizontal="center"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2" borderId="4" xfId="0" applyFont="1" applyFill="1" applyBorder="1" applyAlignment="1">
      <alignment vertical="center"/>
    </xf>
    <xf numFmtId="0" fontId="9" fillId="0" borderId="0" xfId="0" applyFont="1" applyAlignment="1">
      <alignment horizontal="center" vertical="center" wrapText="1"/>
    </xf>
    <xf numFmtId="0" fontId="9" fillId="0" borderId="44" xfId="0" applyFont="1" applyBorder="1" applyAlignment="1">
      <alignment horizontal="center" vertical="center" wrapText="1"/>
    </xf>
    <xf numFmtId="0" fontId="9" fillId="0" borderId="46"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19" xfId="0" applyFont="1" applyBorder="1" applyAlignment="1">
      <alignment horizontal="center" vertical="center" wrapText="1"/>
    </xf>
    <xf numFmtId="0" fontId="82" fillId="11" borderId="35" xfId="0" applyFont="1" applyFill="1" applyBorder="1" applyAlignment="1">
      <alignment horizontal="left" vertical="center" wrapText="1"/>
    </xf>
    <xf numFmtId="0" fontId="82" fillId="11" borderId="29" xfId="0" applyFont="1" applyFill="1" applyBorder="1" applyAlignment="1">
      <alignment horizontal="left" vertical="center" wrapText="1"/>
    </xf>
    <xf numFmtId="0" fontId="82" fillId="11" borderId="30" xfId="0" applyFont="1" applyFill="1" applyBorder="1" applyAlignment="1">
      <alignment horizontal="left" vertical="center" wrapText="1"/>
    </xf>
    <xf numFmtId="0" fontId="88" fillId="17" borderId="35" xfId="0" applyFont="1" applyFill="1" applyBorder="1" applyAlignment="1">
      <alignment horizontal="left" vertical="center" wrapText="1"/>
    </xf>
    <xf numFmtId="0" fontId="88" fillId="17" borderId="29" xfId="0" applyFont="1" applyFill="1" applyBorder="1" applyAlignment="1">
      <alignment horizontal="left" vertical="center" wrapText="1"/>
    </xf>
    <xf numFmtId="0" fontId="88" fillId="17" borderId="30" xfId="0" applyFont="1" applyFill="1" applyBorder="1" applyAlignment="1">
      <alignment horizontal="left" vertical="center" wrapText="1"/>
    </xf>
    <xf numFmtId="0" fontId="80" fillId="17" borderId="35" xfId="0" applyFont="1" applyFill="1" applyBorder="1" applyAlignment="1">
      <alignment horizontal="left" vertical="center" wrapText="1"/>
    </xf>
    <xf numFmtId="0" fontId="80" fillId="17" borderId="29" xfId="0" applyFont="1" applyFill="1" applyBorder="1" applyAlignment="1">
      <alignment horizontal="left" vertical="center" wrapText="1"/>
    </xf>
    <xf numFmtId="0" fontId="80" fillId="17" borderId="30" xfId="0" applyFont="1" applyFill="1" applyBorder="1" applyAlignment="1">
      <alignment horizontal="left" vertical="center" wrapText="1"/>
    </xf>
    <xf numFmtId="0" fontId="88" fillId="11" borderId="35" xfId="0" applyFont="1" applyFill="1" applyBorder="1" applyAlignment="1">
      <alignment horizontal="left" vertical="center" wrapText="1"/>
    </xf>
    <xf numFmtId="0" fontId="88" fillId="11" borderId="29" xfId="0" applyFont="1" applyFill="1" applyBorder="1" applyAlignment="1">
      <alignment horizontal="left" vertical="center" wrapText="1"/>
    </xf>
    <xf numFmtId="0" fontId="88" fillId="11" borderId="30" xfId="0" applyFont="1" applyFill="1" applyBorder="1" applyAlignment="1">
      <alignment horizontal="left" vertical="center" wrapText="1"/>
    </xf>
    <xf numFmtId="0" fontId="80" fillId="0" borderId="0" xfId="0" applyFont="1" applyAlignment="1">
      <alignment vertical="center" wrapText="1"/>
    </xf>
    <xf numFmtId="0" fontId="95" fillId="11" borderId="35" xfId="0" applyFont="1" applyFill="1" applyBorder="1" applyAlignment="1">
      <alignment horizontal="center" vertical="center"/>
    </xf>
    <xf numFmtId="0" fontId="95" fillId="11" borderId="29" xfId="0" applyFont="1" applyFill="1" applyBorder="1" applyAlignment="1">
      <alignment horizontal="center" vertical="center"/>
    </xf>
    <xf numFmtId="0" fontId="95" fillId="11" borderId="30" xfId="0" applyFont="1" applyFill="1" applyBorder="1" applyAlignment="1">
      <alignment horizontal="center" vertical="center"/>
    </xf>
    <xf numFmtId="0" fontId="95" fillId="11" borderId="35" xfId="0" applyFont="1" applyFill="1" applyBorder="1" applyAlignment="1">
      <alignment horizontal="center" vertical="center" wrapText="1"/>
    </xf>
    <xf numFmtId="0" fontId="95" fillId="11" borderId="29" xfId="0" applyFont="1" applyFill="1" applyBorder="1" applyAlignment="1">
      <alignment horizontal="center" vertical="center" wrapText="1"/>
    </xf>
    <xf numFmtId="0" fontId="95" fillId="11" borderId="30" xfId="0" applyFont="1" applyFill="1" applyBorder="1" applyAlignment="1">
      <alignment horizontal="center" vertical="center" wrapText="1"/>
    </xf>
    <xf numFmtId="0" fontId="98" fillId="11" borderId="35" xfId="0" applyFont="1" applyFill="1" applyBorder="1" applyAlignment="1">
      <alignment horizontal="center" vertical="center"/>
    </xf>
    <xf numFmtId="0" fontId="98" fillId="11" borderId="29" xfId="0" applyFont="1" applyFill="1" applyBorder="1" applyAlignment="1">
      <alignment horizontal="center" vertical="center"/>
    </xf>
    <xf numFmtId="0" fontId="98" fillId="11" borderId="30" xfId="0" applyFont="1" applyFill="1" applyBorder="1" applyAlignment="1">
      <alignment horizontal="center" vertical="center"/>
    </xf>
    <xf numFmtId="0" fontId="81" fillId="0" borderId="27" xfId="0" applyFont="1" applyBorder="1" applyAlignment="1">
      <alignment horizontal="center" vertical="center"/>
    </xf>
    <xf numFmtId="0" fontId="81" fillId="0" borderId="31" xfId="0" applyFont="1" applyBorder="1" applyAlignment="1">
      <alignment horizontal="center" vertical="center"/>
    </xf>
    <xf numFmtId="0" fontId="81" fillId="0" borderId="33" xfId="0" applyFont="1" applyBorder="1" applyAlignment="1">
      <alignment horizontal="center" vertical="center"/>
    </xf>
    <xf numFmtId="0" fontId="81" fillId="0" borderId="27" xfId="0" applyFont="1" applyBorder="1" applyAlignment="1">
      <alignment horizontal="left" vertical="center" wrapText="1"/>
    </xf>
    <xf numFmtId="0" fontId="81" fillId="0" borderId="31" xfId="0" applyFont="1" applyBorder="1" applyAlignment="1">
      <alignment horizontal="left" vertical="center" wrapText="1"/>
    </xf>
    <xf numFmtId="0" fontId="81" fillId="0" borderId="33" xfId="0" applyFont="1" applyBorder="1" applyAlignment="1">
      <alignment horizontal="left" vertical="center" wrapText="1"/>
    </xf>
    <xf numFmtId="4" fontId="81" fillId="0" borderId="27" xfId="0" applyNumberFormat="1" applyFont="1" applyBorder="1" applyAlignment="1">
      <alignment horizontal="right" vertical="center"/>
    </xf>
    <xf numFmtId="4" fontId="81" fillId="0" borderId="31" xfId="0" applyNumberFormat="1" applyFont="1" applyBorder="1" applyAlignment="1">
      <alignment horizontal="right" vertical="center"/>
    </xf>
    <xf numFmtId="4" fontId="81" fillId="0" borderId="33" xfId="0" applyNumberFormat="1" applyFont="1" applyBorder="1" applyAlignment="1">
      <alignment horizontal="right" vertical="center"/>
    </xf>
    <xf numFmtId="0" fontId="81" fillId="0" borderId="27" xfId="0" applyFont="1" applyBorder="1" applyAlignment="1">
      <alignment horizontal="center" vertical="center" wrapText="1"/>
    </xf>
    <xf numFmtId="0" fontId="81" fillId="0" borderId="31" xfId="0" applyFont="1" applyBorder="1" applyAlignment="1">
      <alignment horizontal="center" vertical="center" wrapText="1"/>
    </xf>
    <xf numFmtId="0" fontId="81" fillId="0" borderId="33" xfId="0" applyFont="1" applyBorder="1" applyAlignment="1">
      <alignment horizontal="center" vertical="center" wrapText="1"/>
    </xf>
    <xf numFmtId="0" fontId="87" fillId="0" borderId="0" xfId="0" applyFont="1" applyAlignment="1">
      <alignment vertical="center" wrapText="1"/>
    </xf>
    <xf numFmtId="0" fontId="88" fillId="5" borderId="35" xfId="0" applyFont="1" applyFill="1" applyBorder="1" applyAlignment="1">
      <alignment horizontal="center" vertical="center" wrapText="1"/>
    </xf>
    <xf numFmtId="0" fontId="88" fillId="5" borderId="29" xfId="0" applyFont="1" applyFill="1" applyBorder="1" applyAlignment="1">
      <alignment horizontal="center" vertical="center" wrapText="1"/>
    </xf>
    <xf numFmtId="0" fontId="88" fillId="5" borderId="30" xfId="0" applyFont="1" applyFill="1" applyBorder="1" applyAlignment="1">
      <alignment horizontal="center" vertical="center" wrapText="1"/>
    </xf>
    <xf numFmtId="0" fontId="87" fillId="0" borderId="19" xfId="0" applyFont="1" applyBorder="1" applyAlignment="1">
      <alignment vertical="center" wrapText="1"/>
    </xf>
    <xf numFmtId="0" fontId="87" fillId="0" borderId="19" xfId="0" applyFont="1" applyBorder="1" applyAlignment="1">
      <alignment horizontal="center" vertical="center" wrapText="1"/>
    </xf>
    <xf numFmtId="0" fontId="87" fillId="0" borderId="19" xfId="0" applyFont="1" applyBorder="1" applyAlignment="1">
      <alignment vertical="center"/>
    </xf>
    <xf numFmtId="0" fontId="84" fillId="3" borderId="27" xfId="0" applyFont="1" applyFill="1" applyBorder="1" applyAlignment="1">
      <alignment horizontal="center" vertical="center" wrapText="1"/>
    </xf>
    <xf numFmtId="0" fontId="84" fillId="3" borderId="31" xfId="0" applyFont="1" applyFill="1" applyBorder="1" applyAlignment="1">
      <alignment horizontal="center" vertical="center" wrapText="1"/>
    </xf>
    <xf numFmtId="0" fontId="84" fillId="3" borderId="33" xfId="0" applyFont="1" applyFill="1" applyBorder="1" applyAlignment="1">
      <alignment horizontal="center" vertical="center" wrapText="1"/>
    </xf>
    <xf numFmtId="0" fontId="84" fillId="3" borderId="28" xfId="0" applyFont="1" applyFill="1" applyBorder="1" applyAlignment="1">
      <alignment horizontal="center" vertical="center" wrapText="1"/>
    </xf>
    <xf numFmtId="0" fontId="84" fillId="3" borderId="48" xfId="0" applyFont="1" applyFill="1" applyBorder="1" applyAlignment="1">
      <alignment horizontal="center" vertical="center" wrapText="1"/>
    </xf>
    <xf numFmtId="0" fontId="84" fillId="3" borderId="34" xfId="0" applyFont="1" applyFill="1" applyBorder="1" applyAlignment="1">
      <alignment horizontal="center" vertical="center" wrapText="1"/>
    </xf>
    <xf numFmtId="0" fontId="84" fillId="3" borderId="40" xfId="0" applyFont="1" applyFill="1" applyBorder="1" applyAlignment="1">
      <alignment horizontal="center" vertical="center" wrapText="1"/>
    </xf>
    <xf numFmtId="0" fontId="84" fillId="3" borderId="45" xfId="0" applyFont="1" applyFill="1" applyBorder="1" applyAlignment="1">
      <alignment horizontal="center" vertical="center" wrapText="1"/>
    </xf>
    <xf numFmtId="0" fontId="84" fillId="3" borderId="46" xfId="0" applyFont="1" applyFill="1" applyBorder="1" applyAlignment="1">
      <alignment horizontal="center" vertical="center" wrapText="1"/>
    </xf>
    <xf numFmtId="0" fontId="84" fillId="3" borderId="44" xfId="0" applyFont="1" applyFill="1" applyBorder="1" applyAlignment="1">
      <alignment horizontal="center" vertical="center" wrapText="1"/>
    </xf>
    <xf numFmtId="0" fontId="26" fillId="0" borderId="0" xfId="0" applyFont="1" applyAlignment="1">
      <alignment wrapText="1"/>
    </xf>
    <xf numFmtId="0" fontId="0" fillId="0" borderId="0" xfId="0" applyAlignment="1">
      <alignment wrapText="1"/>
    </xf>
    <xf numFmtId="0" fontId="80" fillId="21" borderId="35" xfId="0" applyFont="1" applyFill="1" applyBorder="1" applyAlignment="1">
      <alignment horizontal="center"/>
    </xf>
    <xf numFmtId="0" fontId="80" fillId="21" borderId="29" xfId="0" applyFont="1" applyFill="1" applyBorder="1" applyAlignment="1">
      <alignment horizontal="center"/>
    </xf>
    <xf numFmtId="0" fontId="80" fillId="21" borderId="30" xfId="0" applyFont="1" applyFill="1" applyBorder="1" applyAlignment="1">
      <alignment horizontal="center"/>
    </xf>
    <xf numFmtId="0" fontId="80" fillId="0" borderId="19" xfId="0" applyFont="1" applyBorder="1" applyAlignment="1">
      <alignment horizontal="center" wrapText="1"/>
    </xf>
    <xf numFmtId="0" fontId="0" fillId="0" borderId="28" xfId="0" applyBorder="1" applyAlignment="1">
      <alignment horizontal="center"/>
    </xf>
    <xf numFmtId="0" fontId="0" fillId="0" borderId="48" xfId="0" applyBorder="1" applyAlignment="1">
      <alignment horizontal="center"/>
    </xf>
    <xf numFmtId="0" fontId="0" fillId="0" borderId="34" xfId="0" applyBorder="1" applyAlignment="1">
      <alignment horizontal="center"/>
    </xf>
    <xf numFmtId="0" fontId="0" fillId="0" borderId="40" xfId="0" applyBorder="1" applyAlignment="1">
      <alignment horizontal="center"/>
    </xf>
    <xf numFmtId="0" fontId="82" fillId="21" borderId="35" xfId="0" applyFont="1" applyFill="1" applyBorder="1" applyAlignment="1">
      <alignment horizontal="center"/>
    </xf>
    <xf numFmtId="0" fontId="82" fillId="21" borderId="29" xfId="0" applyFont="1" applyFill="1" applyBorder="1" applyAlignment="1">
      <alignment horizontal="center"/>
    </xf>
    <xf numFmtId="0" fontId="82" fillId="21" borderId="30" xfId="0" applyFont="1" applyFill="1" applyBorder="1" applyAlignment="1">
      <alignment horizontal="center"/>
    </xf>
    <xf numFmtId="0" fontId="82" fillId="21" borderId="35" xfId="0" applyFont="1" applyFill="1" applyBorder="1" applyAlignment="1">
      <alignment horizontal="center" vertical="center" wrapText="1"/>
    </xf>
    <xf numFmtId="0" fontId="82" fillId="21" borderId="29" xfId="0" applyFont="1" applyFill="1" applyBorder="1" applyAlignment="1">
      <alignment horizontal="center" vertical="center" wrapText="1"/>
    </xf>
    <xf numFmtId="0" fontId="82" fillId="21" borderId="30" xfId="0" applyFont="1" applyFill="1" applyBorder="1" applyAlignment="1">
      <alignment horizontal="center" vertical="center" wrapText="1"/>
    </xf>
    <xf numFmtId="0" fontId="80" fillId="21" borderId="35" xfId="0" applyFont="1" applyFill="1" applyBorder="1" applyAlignment="1">
      <alignment horizontal="center" vertical="center" wrapText="1"/>
    </xf>
    <xf numFmtId="0" fontId="80" fillId="21" borderId="29" xfId="0" applyFont="1" applyFill="1" applyBorder="1" applyAlignment="1">
      <alignment horizontal="center" vertical="center" wrapText="1"/>
    </xf>
    <xf numFmtId="0" fontId="80" fillId="21" borderId="30" xfId="0" applyFont="1" applyFill="1" applyBorder="1" applyAlignment="1">
      <alignment horizontal="center" vertical="center" wrapText="1"/>
    </xf>
    <xf numFmtId="0" fontId="101" fillId="0" borderId="0" xfId="0" applyFont="1" applyAlignment="1">
      <alignment horizontal="center" vertical="center" wrapText="1"/>
    </xf>
    <xf numFmtId="0" fontId="0" fillId="0" borderId="19" xfId="0" applyBorder="1" applyAlignment="1">
      <alignment horizontal="center" vertical="center" wrapText="1"/>
    </xf>
    <xf numFmtId="0" fontId="3" fillId="0" borderId="19" xfId="0" applyFont="1" applyBorder="1" applyAlignment="1">
      <alignment horizontal="center" vertical="center" wrapText="1"/>
    </xf>
    <xf numFmtId="4" fontId="110" fillId="11" borderId="49" xfId="0" applyNumberFormat="1" applyFont="1" applyFill="1" applyBorder="1" applyAlignment="1">
      <alignment vertical="center" wrapText="1"/>
    </xf>
    <xf numFmtId="4" fontId="87" fillId="3" borderId="19" xfId="0" applyNumberFormat="1" applyFont="1" applyFill="1" applyBorder="1" applyAlignment="1">
      <alignment horizontal="center" vertical="center" wrapText="1"/>
    </xf>
    <xf numFmtId="4" fontId="87" fillId="3" borderId="35" xfId="0" applyNumberFormat="1" applyFont="1" applyFill="1" applyBorder="1" applyAlignment="1">
      <alignment horizontal="center" vertical="center" wrapText="1"/>
    </xf>
    <xf numFmtId="4" fontId="87" fillId="3" borderId="29" xfId="0" applyNumberFormat="1" applyFont="1" applyFill="1" applyBorder="1" applyAlignment="1">
      <alignment horizontal="center" vertical="center" wrapText="1"/>
    </xf>
    <xf numFmtId="4" fontId="87" fillId="3" borderId="30" xfId="0" applyNumberFormat="1" applyFont="1" applyFill="1" applyBorder="1" applyAlignment="1">
      <alignment horizontal="center" vertical="center" wrapText="1"/>
    </xf>
    <xf numFmtId="0" fontId="87" fillId="22" borderId="35" xfId="0" applyFont="1" applyFill="1" applyBorder="1" applyAlignment="1">
      <alignment horizontal="left" vertical="center" wrapText="1"/>
    </xf>
    <xf numFmtId="0" fontId="87" fillId="22" borderId="29" xfId="0" applyFont="1" applyFill="1" applyBorder="1" applyAlignment="1">
      <alignment horizontal="left" vertical="center" wrapText="1"/>
    </xf>
    <xf numFmtId="0" fontId="87" fillId="22" borderId="30" xfId="0" applyFont="1" applyFill="1" applyBorder="1" applyAlignment="1">
      <alignment horizontal="left" vertical="center" wrapText="1"/>
    </xf>
    <xf numFmtId="4" fontId="0" fillId="11" borderId="49" xfId="0" applyNumberFormat="1" applyFill="1" applyBorder="1" applyAlignment="1">
      <alignment vertical="center" wrapText="1"/>
    </xf>
    <xf numFmtId="0" fontId="87" fillId="22" borderId="19" xfId="0" applyFont="1" applyFill="1" applyBorder="1" applyAlignment="1">
      <alignment vertical="center" wrapText="1"/>
    </xf>
    <xf numFmtId="0" fontId="87" fillId="3" borderId="19" xfId="0" applyFont="1" applyFill="1" applyBorder="1" applyAlignment="1">
      <alignment horizontal="center" vertical="center" wrapText="1"/>
    </xf>
    <xf numFmtId="0" fontId="87" fillId="3" borderId="19" xfId="0" applyFont="1" applyFill="1" applyBorder="1" applyAlignment="1">
      <alignment vertical="center" wrapText="1"/>
    </xf>
    <xf numFmtId="4" fontId="0" fillId="23" borderId="19" xfId="0" applyNumberFormat="1" applyFill="1" applyBorder="1" applyAlignment="1">
      <alignment vertical="center" wrapText="1"/>
    </xf>
    <xf numFmtId="4" fontId="0" fillId="3" borderId="19" xfId="0" quotePrefix="1" applyNumberFormat="1" applyFill="1" applyBorder="1" applyAlignment="1">
      <alignment vertical="center" wrapText="1"/>
    </xf>
    <xf numFmtId="4" fontId="0" fillId="3" borderId="19" xfId="0" applyNumberFormat="1" applyFill="1" applyBorder="1" applyAlignment="1">
      <alignment vertical="center" wrapText="1"/>
    </xf>
    <xf numFmtId="4" fontId="0" fillId="3" borderId="0" xfId="0" quotePrefix="1" applyNumberFormat="1" applyFill="1" applyAlignment="1">
      <alignment vertical="center" wrapText="1"/>
    </xf>
    <xf numFmtId="4" fontId="0" fillId="3" borderId="0" xfId="0" applyNumberFormat="1" applyFill="1" applyAlignment="1">
      <alignment vertical="center" wrapText="1"/>
    </xf>
    <xf numFmtId="0" fontId="102" fillId="3" borderId="19" xfId="0" applyFont="1" applyFill="1" applyBorder="1" applyAlignment="1">
      <alignment vertical="center" wrapText="1"/>
    </xf>
    <xf numFmtId="0" fontId="0" fillId="11" borderId="35" xfId="0" applyFill="1" applyBorder="1" applyAlignment="1">
      <alignment horizontal="left"/>
    </xf>
    <xf numFmtId="0" fontId="0" fillId="11" borderId="29" xfId="0" applyFill="1" applyBorder="1" applyAlignment="1">
      <alignment horizontal="left"/>
    </xf>
    <xf numFmtId="0" fontId="0" fillId="11" borderId="30" xfId="0" applyFill="1" applyBorder="1" applyAlignment="1">
      <alignment horizontal="left"/>
    </xf>
    <xf numFmtId="4" fontId="87" fillId="11" borderId="49" xfId="0" applyNumberFormat="1" applyFont="1" applyFill="1" applyBorder="1" applyAlignment="1">
      <alignment horizontal="center" vertical="center"/>
    </xf>
    <xf numFmtId="0" fontId="0" fillId="0" borderId="35" xfId="0" applyBorder="1" applyAlignment="1">
      <alignment horizontal="center" vertical="center" wrapText="1"/>
    </xf>
    <xf numFmtId="0" fontId="0" fillId="0" borderId="30" xfId="0" applyBorder="1" applyAlignment="1">
      <alignment horizontal="center" vertical="center" wrapText="1"/>
    </xf>
    <xf numFmtId="0" fontId="0" fillId="0" borderId="53" xfId="0" applyBorder="1" applyAlignment="1">
      <alignment horizontal="center" vertical="center" wrapText="1"/>
    </xf>
    <xf numFmtId="0" fontId="0" fillId="0" borderId="54" xfId="0" applyBorder="1" applyAlignment="1">
      <alignment horizontal="center" vertical="center" wrapText="1"/>
    </xf>
    <xf numFmtId="0" fontId="80" fillId="21" borderId="3" xfId="0" applyFont="1" applyFill="1" applyBorder="1" applyAlignment="1">
      <alignment horizontal="left" vertical="center"/>
    </xf>
    <xf numFmtId="0" fontId="80" fillId="21" borderId="4" xfId="0" applyFont="1" applyFill="1" applyBorder="1" applyAlignment="1">
      <alignment horizontal="left" vertical="center"/>
    </xf>
    <xf numFmtId="0" fontId="80" fillId="21" borderId="5" xfId="0" applyFont="1" applyFill="1" applyBorder="1" applyAlignment="1">
      <alignment horizontal="left" vertical="center"/>
    </xf>
    <xf numFmtId="4" fontId="0" fillId="0" borderId="3" xfId="0" applyNumberFormat="1" applyBorder="1" applyAlignment="1">
      <alignment horizontal="center" vertical="center" wrapText="1"/>
    </xf>
    <xf numFmtId="4" fontId="0" fillId="0" borderId="4" xfId="0" applyNumberFormat="1" applyBorder="1" applyAlignment="1">
      <alignment horizontal="center" vertical="center" wrapText="1"/>
    </xf>
    <xf numFmtId="4" fontId="0" fillId="0" borderId="2" xfId="0" applyNumberFormat="1" applyBorder="1" applyAlignment="1">
      <alignment horizontal="center" vertical="center" wrapText="1"/>
    </xf>
    <xf numFmtId="0" fontId="112" fillId="0" borderId="50" xfId="0" applyFont="1" applyBorder="1" applyAlignment="1">
      <alignment vertical="center"/>
    </xf>
    <xf numFmtId="0" fontId="112" fillId="0" borderId="51" xfId="0" applyFont="1" applyBorder="1" applyAlignment="1">
      <alignment vertical="center"/>
    </xf>
    <xf numFmtId="0" fontId="112" fillId="0" borderId="8" xfId="0" applyFont="1" applyBorder="1" applyAlignment="1">
      <alignment vertical="center"/>
    </xf>
    <xf numFmtId="0" fontId="112" fillId="0" borderId="15" xfId="0" applyFont="1" applyBorder="1" applyAlignment="1">
      <alignment vertical="center"/>
    </xf>
    <xf numFmtId="0" fontId="112" fillId="0" borderId="22" xfId="0" applyFont="1" applyBorder="1" applyAlignment="1">
      <alignment vertical="center"/>
    </xf>
    <xf numFmtId="0" fontId="112" fillId="0" borderId="14" xfId="0" applyFont="1" applyBorder="1" applyAlignment="1">
      <alignment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0" borderId="19" xfId="0" applyBorder="1" applyAlignment="1">
      <alignment horizontal="center" vertical="center"/>
    </xf>
    <xf numFmtId="0" fontId="0" fillId="0" borderId="19" xfId="0" applyBorder="1" applyAlignment="1">
      <alignment horizontal="left" vertical="center" wrapText="1"/>
    </xf>
    <xf numFmtId="0" fontId="0" fillId="24" borderId="19" xfId="0" applyFill="1" applyBorder="1" applyAlignment="1">
      <alignment horizontal="left"/>
    </xf>
    <xf numFmtId="0" fontId="114" fillId="0" borderId="0" xfId="0" applyFont="1" applyAlignment="1">
      <alignment vertical="center" wrapText="1"/>
    </xf>
    <xf numFmtId="0" fontId="15" fillId="0" borderId="0" xfId="0" applyFont="1" applyAlignment="1">
      <alignment vertical="center"/>
    </xf>
    <xf numFmtId="0" fontId="80" fillId="0" borderId="19" xfId="0" applyFont="1" applyBorder="1" applyAlignment="1">
      <alignment horizontal="center" vertical="center" wrapText="1"/>
    </xf>
    <xf numFmtId="0" fontId="80" fillId="0" borderId="30" xfId="0" applyFont="1" applyBorder="1" applyAlignment="1">
      <alignment horizontal="center" vertical="center" wrapText="1"/>
    </xf>
    <xf numFmtId="0" fontId="80" fillId="0" borderId="35" xfId="0" applyFont="1" applyBorder="1" applyAlignment="1">
      <alignment horizontal="center" vertical="center" wrapText="1"/>
    </xf>
    <xf numFmtId="0" fontId="82" fillId="0" borderId="35" xfId="0" applyFont="1" applyBorder="1" applyAlignment="1">
      <alignment horizontal="center" vertical="center" wrapText="1"/>
    </xf>
    <xf numFmtId="0" fontId="82" fillId="0" borderId="30" xfId="0" applyFont="1" applyBorder="1" applyAlignment="1">
      <alignment horizontal="center" vertical="center" wrapText="1"/>
    </xf>
    <xf numFmtId="0" fontId="117" fillId="0" borderId="0" xfId="0" applyFont="1" applyAlignment="1">
      <alignment wrapText="1"/>
    </xf>
    <xf numFmtId="0" fontId="118" fillId="0" borderId="0" xfId="0" applyFont="1" applyAlignment="1">
      <alignment wrapText="1"/>
    </xf>
    <xf numFmtId="0" fontId="118" fillId="0" borderId="0" xfId="0" applyFont="1"/>
    <xf numFmtId="0" fontId="120" fillId="0" borderId="0" xfId="0" applyFont="1" applyAlignment="1">
      <alignment vertical="center" wrapText="1"/>
    </xf>
    <xf numFmtId="0" fontId="123" fillId="2" borderId="35" xfId="0" applyFont="1" applyFill="1" applyBorder="1" applyAlignment="1">
      <alignment horizontal="center" vertical="center" wrapText="1"/>
    </xf>
    <xf numFmtId="0" fontId="123" fillId="2" borderId="30"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124" fillId="2" borderId="27" xfId="0" applyFont="1" applyFill="1" applyBorder="1" applyAlignment="1">
      <alignment horizontal="center" vertical="center" wrapText="1"/>
    </xf>
    <xf numFmtId="0" fontId="124" fillId="2" borderId="31" xfId="0" applyFont="1" applyFill="1" applyBorder="1" applyAlignment="1">
      <alignment horizontal="center" vertical="center" wrapText="1"/>
    </xf>
    <xf numFmtId="0" fontId="124" fillId="2" borderId="33"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0" fillId="2" borderId="28" xfId="0" applyFill="1" applyBorder="1" applyAlignment="1">
      <alignment horizontal="center" vertical="center"/>
    </xf>
    <xf numFmtId="0" fontId="0" fillId="2" borderId="48" xfId="0" applyFill="1" applyBorder="1" applyAlignment="1">
      <alignment horizontal="center" vertical="center"/>
    </xf>
    <xf numFmtId="0" fontId="0" fillId="2" borderId="32" xfId="0" applyFill="1" applyBorder="1" applyAlignment="1">
      <alignment horizontal="center" vertical="center"/>
    </xf>
    <xf numFmtId="0" fontId="0" fillId="2" borderId="44" xfId="0" applyFill="1" applyBorder="1" applyAlignment="1">
      <alignment horizontal="center" vertical="center"/>
    </xf>
    <xf numFmtId="0" fontId="0" fillId="2" borderId="34" xfId="0" applyFill="1" applyBorder="1" applyAlignment="1">
      <alignment horizontal="center" vertical="center"/>
    </xf>
    <xf numFmtId="0" fontId="0" fillId="2" borderId="40" xfId="0" applyFill="1" applyBorder="1" applyAlignment="1">
      <alignment horizontal="center" vertical="center"/>
    </xf>
    <xf numFmtId="0" fontId="19" fillId="2" borderId="27" xfId="0" applyFont="1" applyFill="1" applyBorder="1" applyAlignment="1">
      <alignment horizontal="center" vertical="center" wrapText="1"/>
    </xf>
    <xf numFmtId="0" fontId="19" fillId="2" borderId="31" xfId="0" applyFont="1" applyFill="1" applyBorder="1" applyAlignment="1">
      <alignment horizontal="center" vertical="center" wrapText="1"/>
    </xf>
    <xf numFmtId="0" fontId="123" fillId="2" borderId="29" xfId="0" applyFont="1" applyFill="1" applyBorder="1" applyAlignment="1">
      <alignment horizontal="center" vertical="center" wrapText="1"/>
    </xf>
    <xf numFmtId="0" fontId="17" fillId="0" borderId="28" xfId="0" applyFont="1" applyBorder="1" applyAlignment="1">
      <alignment horizontal="center" vertical="center" wrapText="1"/>
    </xf>
    <xf numFmtId="0" fontId="17" fillId="0" borderId="48"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44"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40" xfId="0" applyFont="1" applyBorder="1" applyAlignment="1">
      <alignment horizontal="center" vertical="center" wrapText="1"/>
    </xf>
    <xf numFmtId="0" fontId="0" fillId="0" borderId="19" xfId="0" applyBorder="1" applyAlignment="1">
      <alignment horizontal="center" wrapText="1"/>
    </xf>
    <xf numFmtId="0" fontId="80" fillId="0" borderId="27" xfId="0" applyFont="1" applyBorder="1" applyAlignment="1">
      <alignment horizontal="center" vertical="center" wrapText="1"/>
    </xf>
    <xf numFmtId="0" fontId="80" fillId="0" borderId="33" xfId="0" applyFont="1" applyBorder="1" applyAlignment="1">
      <alignment horizontal="center" vertical="center" wrapText="1"/>
    </xf>
    <xf numFmtId="0" fontId="80" fillId="0" borderId="27" xfId="0" applyFont="1" applyBorder="1" applyAlignment="1">
      <alignment horizontal="center" wrapText="1"/>
    </xf>
    <xf numFmtId="0" fontId="80" fillId="0" borderId="33" xfId="0" applyFont="1" applyBorder="1" applyAlignment="1">
      <alignment horizontal="center" wrapText="1"/>
    </xf>
    <xf numFmtId="0" fontId="18" fillId="0" borderId="35" xfId="0" applyFont="1" applyBorder="1" applyAlignment="1">
      <alignment horizontal="left" vertical="center" wrapText="1" indent="7"/>
    </xf>
    <xf numFmtId="0" fontId="18" fillId="0" borderId="30" xfId="0" applyFont="1" applyBorder="1" applyAlignment="1">
      <alignment horizontal="left" vertical="center" wrapText="1" indent="7"/>
    </xf>
    <xf numFmtId="0" fontId="111" fillId="0" borderId="0" xfId="0" applyFont="1" applyAlignment="1">
      <alignment wrapText="1"/>
    </xf>
    <xf numFmtId="0" fontId="128" fillId="0" borderId="0" xfId="0" applyFont="1" applyAlignment="1">
      <alignment wrapText="1"/>
    </xf>
    <xf numFmtId="0" fontId="126" fillId="0" borderId="44" xfId="0" applyFont="1" applyBorder="1" applyAlignment="1">
      <alignment vertical="center" wrapText="1"/>
    </xf>
    <xf numFmtId="0" fontId="126" fillId="0" borderId="31" xfId="0" applyFont="1" applyBorder="1" applyAlignment="1">
      <alignment vertical="center" wrapText="1"/>
    </xf>
    <xf numFmtId="0" fontId="126" fillId="0" borderId="40" xfId="0" applyFont="1" applyBorder="1" applyAlignment="1">
      <alignment vertical="center" wrapText="1"/>
    </xf>
    <xf numFmtId="0" fontId="126" fillId="0" borderId="33" xfId="0" applyFont="1" applyBorder="1" applyAlignment="1">
      <alignment vertical="center" wrapText="1"/>
    </xf>
    <xf numFmtId="0" fontId="2" fillId="0" borderId="0" xfId="0" applyFont="1" applyAlignment="1">
      <alignment horizontal="left"/>
    </xf>
    <xf numFmtId="0" fontId="131" fillId="0" borderId="0" xfId="0" applyFont="1" applyAlignment="1">
      <alignment horizontal="left"/>
    </xf>
    <xf numFmtId="0" fontId="9" fillId="0" borderId="0" xfId="0" applyFont="1" applyAlignment="1">
      <alignment horizontal="left"/>
    </xf>
    <xf numFmtId="0" fontId="9" fillId="24" borderId="29" xfId="0" applyFont="1" applyFill="1" applyBorder="1"/>
    <xf numFmtId="0" fontId="9" fillId="0" borderId="0" xfId="0" applyFont="1" applyAlignment="1">
      <alignment horizontal="center" vertical="center"/>
    </xf>
    <xf numFmtId="0" fontId="9" fillId="0" borderId="0" xfId="0" applyFont="1" applyAlignment="1">
      <alignment horizontal="left"/>
    </xf>
    <xf numFmtId="0" fontId="132" fillId="0" borderId="0" xfId="0" applyFont="1" applyAlignment="1">
      <alignment horizontal="center" vertical="center"/>
    </xf>
    <xf numFmtId="0" fontId="9" fillId="0" borderId="0" xfId="0" applyFont="1" applyAlignment="1">
      <alignment horizontal="left" wrapText="1"/>
    </xf>
    <xf numFmtId="0" fontId="9" fillId="0" borderId="45" xfId="0" applyFont="1" applyBorder="1" applyAlignment="1">
      <alignment horizontal="center" vertical="center"/>
    </xf>
    <xf numFmtId="0" fontId="9" fillId="0" borderId="45" xfId="0" applyFont="1" applyBorder="1" applyAlignment="1">
      <alignment horizontal="left"/>
    </xf>
    <xf numFmtId="0" fontId="9" fillId="0" borderId="46" xfId="0" applyFont="1" applyBorder="1" applyAlignment="1">
      <alignment horizontal="center" vertical="center"/>
    </xf>
    <xf numFmtId="0" fontId="132" fillId="0" borderId="46" xfId="0" applyFont="1" applyBorder="1" applyAlignment="1">
      <alignment horizontal="center" vertical="center"/>
    </xf>
    <xf numFmtId="0" fontId="9" fillId="0" borderId="46" xfId="0" applyFont="1" applyBorder="1" applyAlignment="1">
      <alignment horizontal="left"/>
    </xf>
    <xf numFmtId="0" fontId="9" fillId="0" borderId="29" xfId="0" applyFont="1" applyBorder="1" applyAlignment="1">
      <alignment horizontal="center" vertical="center"/>
    </xf>
    <xf numFmtId="0" fontId="9" fillId="0" borderId="29" xfId="0" applyFont="1" applyBorder="1" applyAlignment="1">
      <alignment horizontal="left" wrapText="1"/>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46" xfId="0" applyFont="1" applyBorder="1" applyAlignment="1">
      <alignment horizontal="left" wrapText="1"/>
    </xf>
    <xf numFmtId="0" fontId="9" fillId="0" borderId="45" xfId="0" applyFont="1" applyBorder="1" applyAlignment="1">
      <alignment horizontal="left" wrapText="1"/>
    </xf>
    <xf numFmtId="0" fontId="9" fillId="0" borderId="29" xfId="0" applyFont="1" applyBorder="1" applyAlignment="1">
      <alignment horizontal="left" vertical="center"/>
    </xf>
    <xf numFmtId="0" fontId="9" fillId="0" borderId="29" xfId="0" applyFont="1" applyBorder="1" applyAlignment="1">
      <alignment horizontal="left" vertical="center" wrapText="1"/>
    </xf>
    <xf numFmtId="0" fontId="2" fillId="0" borderId="0" xfId="0" applyFont="1"/>
    <xf numFmtId="0" fontId="133" fillId="0" borderId="0" xfId="0" applyFont="1" applyAlignment="1">
      <alignment horizontal="center" wrapText="1"/>
    </xf>
    <xf numFmtId="0" fontId="133" fillId="0" borderId="46" xfId="0" applyFont="1" applyBorder="1" applyAlignment="1">
      <alignment horizontal="center" wrapText="1"/>
    </xf>
    <xf numFmtId="0" fontId="9" fillId="0" borderId="19" xfId="0" applyFont="1" applyBorder="1" applyAlignment="1">
      <alignment horizontal="center"/>
    </xf>
    <xf numFmtId="0" fontId="9" fillId="0" borderId="19" xfId="0" applyFont="1" applyBorder="1" applyAlignment="1">
      <alignment horizontal="left"/>
    </xf>
    <xf numFmtId="0" fontId="134" fillId="0" borderId="0" xfId="0" applyFont="1"/>
    <xf numFmtId="0" fontId="9" fillId="0" borderId="28" xfId="0" applyFont="1" applyBorder="1" applyAlignment="1">
      <alignment horizontal="center" vertical="center" wrapText="1"/>
    </xf>
    <xf numFmtId="0" fontId="9" fillId="0" borderId="48" xfId="0" applyFont="1" applyBorder="1" applyAlignment="1">
      <alignment horizontal="center" vertical="center" wrapText="1"/>
    </xf>
    <xf numFmtId="0" fontId="9" fillId="0" borderId="19" xfId="0" applyFont="1" applyBorder="1"/>
    <xf numFmtId="0" fontId="9" fillId="2" borderId="19" xfId="0" applyFont="1" applyFill="1" applyBorder="1"/>
    <xf numFmtId="0" fontId="9" fillId="0" borderId="32" xfId="0" applyFont="1" applyBorder="1" applyAlignment="1">
      <alignment horizontal="center" vertical="center" wrapText="1"/>
    </xf>
    <xf numFmtId="3" fontId="9" fillId="2" borderId="19" xfId="0" applyNumberFormat="1" applyFont="1" applyFill="1" applyBorder="1"/>
    <xf numFmtId="0" fontId="9" fillId="0" borderId="19" xfId="0" applyFont="1" applyBorder="1" applyAlignment="1">
      <alignment horizontal="left" indent="2"/>
    </xf>
    <xf numFmtId="0" fontId="9" fillId="11" borderId="19" xfId="0" applyFont="1" applyFill="1" applyBorder="1"/>
    <xf numFmtId="0" fontId="9" fillId="0" borderId="19" xfId="0" applyFont="1" applyBorder="1" applyAlignment="1">
      <alignment horizontal="left" wrapText="1" indent="2"/>
    </xf>
    <xf numFmtId="169" fontId="9" fillId="2" borderId="19" xfId="0" applyNumberFormat="1" applyFont="1" applyFill="1" applyBorder="1"/>
    <xf numFmtId="0" fontId="9" fillId="0" borderId="34" xfId="0" applyFont="1" applyBorder="1" applyAlignment="1">
      <alignment horizontal="center" vertical="center" wrapText="1"/>
    </xf>
    <xf numFmtId="0" fontId="9" fillId="0" borderId="19" xfId="0" applyFont="1" applyBorder="1" applyAlignment="1">
      <alignment horizontal="left" vertical="center" wrapText="1"/>
    </xf>
    <xf numFmtId="0" fontId="9" fillId="0" borderId="19" xfId="0" applyFont="1" applyBorder="1" applyAlignment="1">
      <alignment horizontal="left" indent="4"/>
    </xf>
    <xf numFmtId="3" fontId="65" fillId="2" borderId="19" xfId="0" applyNumberFormat="1" applyFont="1" applyFill="1" applyBorder="1"/>
    <xf numFmtId="0" fontId="9" fillId="2" borderId="0" xfId="0" applyFont="1" applyFill="1"/>
    <xf numFmtId="0" fontId="9" fillId="0" borderId="35" xfId="0" applyFont="1" applyBorder="1" applyAlignment="1">
      <alignment horizontal="left"/>
    </xf>
    <xf numFmtId="0" fontId="9" fillId="0" borderId="29" xfId="0" applyFont="1" applyBorder="1" applyAlignment="1">
      <alignment horizontal="left"/>
    </xf>
    <xf numFmtId="0" fontId="9" fillId="11" borderId="35" xfId="0" applyFont="1" applyFill="1" applyBorder="1" applyAlignment="1">
      <alignment horizontal="left" vertical="center" wrapText="1"/>
    </xf>
    <xf numFmtId="0" fontId="9" fillId="11" borderId="29" xfId="0" applyFont="1" applyFill="1" applyBorder="1" applyAlignment="1">
      <alignment horizontal="left" vertical="center" wrapText="1"/>
    </xf>
    <xf numFmtId="0" fontId="9" fillId="11" borderId="30" xfId="0" applyFont="1" applyFill="1" applyBorder="1" applyAlignment="1">
      <alignment horizontal="left" vertical="center" wrapText="1"/>
    </xf>
    <xf numFmtId="0" fontId="9" fillId="0" borderId="35" xfId="0" applyFont="1" applyBorder="1" applyAlignment="1">
      <alignment horizontal="left" vertical="center" wrapText="1"/>
    </xf>
    <xf numFmtId="0" fontId="9" fillId="0" borderId="30" xfId="0" applyFont="1" applyBorder="1" applyAlignment="1">
      <alignment horizontal="left" vertical="center" wrapText="1"/>
    </xf>
    <xf numFmtId="0" fontId="9" fillId="0" borderId="35" xfId="0" applyFont="1" applyBorder="1" applyAlignment="1">
      <alignment horizontal="left" vertical="center" wrapText="1" indent="2"/>
    </xf>
    <xf numFmtId="0" fontId="9" fillId="0" borderId="30" xfId="0" applyFont="1" applyBorder="1" applyAlignment="1">
      <alignment horizontal="left" vertical="center" wrapText="1" indent="2"/>
    </xf>
    <xf numFmtId="0" fontId="9" fillId="0" borderId="29" xfId="0" applyFont="1" applyBorder="1"/>
    <xf numFmtId="0" fontId="9" fillId="0" borderId="30" xfId="0" applyFont="1" applyBorder="1"/>
    <xf numFmtId="0" fontId="135" fillId="0" borderId="0" xfId="0" applyFont="1"/>
    <xf numFmtId="0" fontId="9" fillId="0" borderId="0" xfId="0" applyFont="1" applyAlignment="1">
      <alignment horizontal="left" wrapText="1"/>
    </xf>
    <xf numFmtId="0" fontId="135" fillId="0" borderId="0" xfId="0" applyFont="1" applyAlignment="1">
      <alignment horizontal="left" wrapText="1"/>
    </xf>
    <xf numFmtId="0" fontId="9" fillId="0" borderId="27" xfId="0" applyFont="1" applyBorder="1" applyAlignment="1">
      <alignment vertical="top" wrapText="1"/>
    </xf>
    <xf numFmtId="0" fontId="9" fillId="0" borderId="27" xfId="0" applyFont="1" applyBorder="1" applyAlignment="1">
      <alignment horizontal="left" vertical="top" wrapText="1"/>
    </xf>
    <xf numFmtId="0" fontId="9" fillId="0" borderId="56" xfId="0" applyFont="1" applyBorder="1" applyAlignment="1">
      <alignment horizontal="center"/>
    </xf>
    <xf numFmtId="0" fontId="9" fillId="0" borderId="57" xfId="0" applyFont="1" applyBorder="1" applyAlignment="1">
      <alignment horizontal="left" vertical="center" wrapText="1"/>
    </xf>
    <xf numFmtId="0" fontId="9" fillId="2" borderId="57" xfId="0" applyFont="1" applyFill="1" applyBorder="1"/>
    <xf numFmtId="0" fontId="135" fillId="2" borderId="57" xfId="0" applyFont="1" applyFill="1" applyBorder="1"/>
    <xf numFmtId="0" fontId="9" fillId="2" borderId="58" xfId="0" applyFont="1" applyFill="1" applyBorder="1"/>
    <xf numFmtId="0" fontId="9" fillId="0" borderId="59" xfId="0" applyFont="1" applyBorder="1" applyAlignment="1">
      <alignment horizontal="center"/>
    </xf>
    <xf numFmtId="0" fontId="135" fillId="2" borderId="19" xfId="0" applyFont="1" applyFill="1" applyBorder="1"/>
    <xf numFmtId="0" fontId="9" fillId="2" borderId="47" xfId="0" applyFont="1" applyFill="1" applyBorder="1"/>
    <xf numFmtId="0" fontId="9" fillId="0" borderId="60" xfId="0" applyFont="1" applyBorder="1" applyAlignment="1">
      <alignment horizontal="center"/>
    </xf>
    <xf numFmtId="0" fontId="9" fillId="0" borderId="61" xfId="0" applyFont="1" applyBorder="1" applyAlignment="1">
      <alignment horizontal="left" wrapText="1" indent="2"/>
    </xf>
    <xf numFmtId="0" fontId="9" fillId="2" borderId="61" xfId="0" applyFont="1" applyFill="1" applyBorder="1"/>
    <xf numFmtId="0" fontId="135" fillId="2" borderId="61" xfId="0" applyFont="1" applyFill="1" applyBorder="1"/>
    <xf numFmtId="0" fontId="9" fillId="2" borderId="62" xfId="0" applyFont="1" applyFill="1" applyBorder="1"/>
    <xf numFmtId="0" fontId="0" fillId="0" borderId="56" xfId="0" applyBorder="1" applyAlignment="1">
      <alignment horizontal="center"/>
    </xf>
    <xf numFmtId="3" fontId="9" fillId="2" borderId="57" xfId="0" applyNumberFormat="1" applyFont="1" applyFill="1" applyBorder="1"/>
    <xf numFmtId="3" fontId="9" fillId="2" borderId="58" xfId="0" applyNumberFormat="1" applyFont="1" applyFill="1" applyBorder="1"/>
    <xf numFmtId="0" fontId="0" fillId="0" borderId="59" xfId="0" applyBorder="1" applyAlignment="1">
      <alignment horizontal="center"/>
    </xf>
    <xf numFmtId="3" fontId="9" fillId="2" borderId="47" xfId="0" applyNumberFormat="1" applyFont="1" applyFill="1" applyBorder="1"/>
    <xf numFmtId="0" fontId="0" fillId="0" borderId="60" xfId="0" applyBorder="1" applyAlignment="1">
      <alignment horizontal="center"/>
    </xf>
    <xf numFmtId="3" fontId="9" fillId="2" borderId="61" xfId="0" applyNumberFormat="1" applyFont="1" applyFill="1" applyBorder="1"/>
    <xf numFmtId="3" fontId="9" fillId="2" borderId="62" xfId="0" applyNumberFormat="1" applyFont="1" applyFill="1" applyBorder="1"/>
    <xf numFmtId="0" fontId="9" fillId="0" borderId="9" xfId="0" applyFont="1" applyBorder="1"/>
    <xf numFmtId="0" fontId="9" fillId="0" borderId="57" xfId="0" applyFont="1" applyBorder="1" applyAlignment="1">
      <alignment horizontal="left" wrapText="1"/>
    </xf>
    <xf numFmtId="0" fontId="0" fillId="0" borderId="63" xfId="0" applyBorder="1" applyAlignment="1">
      <alignment horizontal="center"/>
    </xf>
    <xf numFmtId="0" fontId="9" fillId="0" borderId="64" xfId="0" applyFont="1" applyBorder="1" applyAlignment="1">
      <alignment wrapText="1"/>
    </xf>
    <xf numFmtId="3" fontId="9" fillId="2" borderId="64" xfId="0" applyNumberFormat="1" applyFont="1" applyFill="1" applyBorder="1"/>
    <xf numFmtId="3" fontId="9" fillId="2" borderId="39" xfId="0" applyNumberFormat="1" applyFont="1" applyFill="1" applyBorder="1"/>
    <xf numFmtId="3" fontId="9" fillId="0" borderId="0" xfId="0" applyNumberFormat="1" applyFont="1"/>
    <xf numFmtId="3" fontId="135" fillId="0" borderId="0" xfId="0" applyNumberFormat="1" applyFont="1"/>
    <xf numFmtId="0" fontId="17" fillId="0" borderId="19" xfId="0" applyFont="1" applyBorder="1" applyAlignment="1">
      <alignment horizontal="center"/>
    </xf>
    <xf numFmtId="0" fontId="9" fillId="0" borderId="19" xfId="0" applyFont="1" applyBorder="1" applyAlignment="1">
      <alignment horizontal="center" wrapText="1"/>
    </xf>
    <xf numFmtId="0" fontId="136" fillId="0" borderId="19" xfId="14" applyFont="1" applyBorder="1" applyAlignment="1">
      <alignment wrapText="1"/>
    </xf>
    <xf numFmtId="0" fontId="9" fillId="0" borderId="19" xfId="0" applyFont="1" applyBorder="1" applyAlignment="1">
      <alignment horizontal="left" wrapText="1"/>
    </xf>
    <xf numFmtId="0" fontId="16" fillId="0" borderId="0" xfId="0" applyFont="1"/>
    <xf numFmtId="0" fontId="9" fillId="0" borderId="0" xfId="0" applyFont="1" applyAlignment="1">
      <alignment horizontal="left" vertical="center" wrapText="1"/>
    </xf>
    <xf numFmtId="0" fontId="79" fillId="0" borderId="0" xfId="0" applyFont="1" applyAlignment="1">
      <alignment horizontal="left" vertical="center" wrapText="1"/>
    </xf>
    <xf numFmtId="0" fontId="9" fillId="0" borderId="0" xfId="0" applyFont="1" applyAlignment="1">
      <alignment horizontal="left" vertical="center"/>
    </xf>
    <xf numFmtId="0" fontId="82" fillId="0" borderId="27" xfId="0" applyFont="1" applyBorder="1" applyAlignment="1">
      <alignment horizontal="center"/>
    </xf>
    <xf numFmtId="0" fontId="137" fillId="0" borderId="0" xfId="14" applyFont="1" applyAlignment="1">
      <alignment horizontal="left" vertical="center"/>
    </xf>
    <xf numFmtId="0" fontId="65" fillId="11" borderId="56" xfId="14" applyFont="1" applyFill="1" applyBorder="1" applyAlignment="1">
      <alignment horizontal="center" vertical="center"/>
    </xf>
    <xf numFmtId="0" fontId="65" fillId="11" borderId="57" xfId="14" applyFont="1" applyFill="1" applyBorder="1" applyAlignment="1">
      <alignment horizontal="center" vertical="center"/>
    </xf>
    <xf numFmtId="0" fontId="65" fillId="11" borderId="58" xfId="14" applyFont="1" applyFill="1" applyBorder="1" applyAlignment="1">
      <alignment horizontal="center" vertical="center"/>
    </xf>
    <xf numFmtId="0" fontId="65" fillId="11" borderId="65" xfId="14" applyFont="1" applyFill="1" applyBorder="1" applyAlignment="1">
      <alignment horizontal="center" vertical="center"/>
    </xf>
    <xf numFmtId="0" fontId="65" fillId="11" borderId="66" xfId="14" applyFont="1" applyFill="1" applyBorder="1" applyAlignment="1">
      <alignment horizontal="center" vertical="center"/>
    </xf>
    <xf numFmtId="0" fontId="65" fillId="11" borderId="67" xfId="14" applyFont="1" applyFill="1" applyBorder="1" applyAlignment="1">
      <alignment horizontal="center" vertical="center"/>
    </xf>
    <xf numFmtId="49" fontId="138" fillId="11" borderId="68" xfId="14" applyNumberFormat="1" applyFont="1" applyFill="1" applyBorder="1" applyAlignment="1">
      <alignment horizontal="center" vertical="center" wrapText="1"/>
    </xf>
    <xf numFmtId="49" fontId="65" fillId="11" borderId="59" xfId="14" applyNumberFormat="1" applyFont="1" applyFill="1" applyBorder="1" applyAlignment="1">
      <alignment horizontal="center" vertical="center" wrapText="1"/>
    </xf>
    <xf numFmtId="49" fontId="65" fillId="11" borderId="19" xfId="14" applyNumberFormat="1" applyFont="1" applyFill="1" applyBorder="1" applyAlignment="1">
      <alignment horizontal="center" vertical="center" wrapText="1"/>
    </xf>
    <xf numFmtId="49" fontId="65" fillId="11" borderId="47" xfId="14" applyNumberFormat="1" applyFont="1" applyFill="1" applyBorder="1" applyAlignment="1">
      <alignment horizontal="center" vertical="center" wrapText="1"/>
    </xf>
    <xf numFmtId="49" fontId="65" fillId="11" borderId="69" xfId="14" applyNumberFormat="1" applyFont="1" applyFill="1" applyBorder="1" applyAlignment="1">
      <alignment horizontal="center" vertical="center" wrapText="1"/>
    </xf>
    <xf numFmtId="0" fontId="137" fillId="11" borderId="19" xfId="15" applyFont="1" applyFill="1" applyBorder="1" applyAlignment="1">
      <alignment horizontal="center" vertical="center" wrapText="1"/>
    </xf>
    <xf numFmtId="0" fontId="82" fillId="0" borderId="19" xfId="0" applyFont="1" applyBorder="1"/>
    <xf numFmtId="0" fontId="20" fillId="21" borderId="70" xfId="14" applyFont="1" applyFill="1" applyBorder="1" applyAlignment="1">
      <alignment wrapText="1"/>
    </xf>
    <xf numFmtId="0" fontId="65" fillId="0" borderId="71" xfId="14" applyFont="1" applyBorder="1" applyAlignment="1">
      <alignment horizontal="center" wrapText="1"/>
    </xf>
    <xf numFmtId="0" fontId="82" fillId="0" borderId="19" xfId="0" applyFont="1" applyBorder="1" applyAlignment="1">
      <alignment horizontal="left" indent="1"/>
    </xf>
    <xf numFmtId="0" fontId="20" fillId="2" borderId="72" xfId="14" applyFont="1" applyFill="1" applyBorder="1" applyAlignment="1">
      <alignment wrapText="1"/>
    </xf>
    <xf numFmtId="0" fontId="20" fillId="21" borderId="73" xfId="14" applyFont="1" applyFill="1" applyBorder="1" applyAlignment="1">
      <alignment wrapText="1"/>
    </xf>
    <xf numFmtId="0" fontId="20" fillId="21" borderId="74" xfId="14" applyFont="1" applyFill="1" applyBorder="1" applyAlignment="1">
      <alignment wrapText="1"/>
    </xf>
    <xf numFmtId="0" fontId="65" fillId="21" borderId="74" xfId="14" applyFont="1" applyFill="1" applyBorder="1" applyAlignment="1">
      <alignment horizontal="center" wrapText="1"/>
    </xf>
    <xf numFmtId="0" fontId="82" fillId="2" borderId="19" xfId="0" applyFont="1" applyFill="1" applyBorder="1" applyAlignment="1">
      <alignment horizontal="left" indent="1"/>
    </xf>
    <xf numFmtId="0" fontId="20" fillId="2" borderId="73" xfId="14" applyFont="1" applyFill="1" applyBorder="1" applyAlignment="1">
      <alignment wrapText="1"/>
    </xf>
    <xf numFmtId="0" fontId="20" fillId="2" borderId="74" xfId="14" applyFont="1" applyFill="1" applyBorder="1" applyAlignment="1">
      <alignment wrapText="1"/>
    </xf>
    <xf numFmtId="3" fontId="20" fillId="2" borderId="75" xfId="14" applyNumberFormat="1" applyFont="1" applyFill="1" applyBorder="1" applyAlignment="1">
      <alignment wrapText="1"/>
    </xf>
    <xf numFmtId="3" fontId="20" fillId="2" borderId="72" xfId="14" applyNumberFormat="1" applyFont="1" applyFill="1" applyBorder="1" applyAlignment="1">
      <alignment wrapText="1"/>
    </xf>
    <xf numFmtId="0" fontId="20" fillId="2" borderId="76" xfId="14" applyFont="1" applyFill="1" applyBorder="1" applyAlignment="1">
      <alignment wrapText="1"/>
    </xf>
    <xf numFmtId="3" fontId="20" fillId="2" borderId="77" xfId="14" applyNumberFormat="1" applyFont="1" applyFill="1" applyBorder="1" applyAlignment="1">
      <alignment wrapText="1"/>
    </xf>
    <xf numFmtId="3" fontId="20" fillId="2" borderId="76" xfId="14" applyNumberFormat="1" applyFont="1" applyFill="1" applyBorder="1" applyAlignment="1">
      <alignment wrapText="1"/>
    </xf>
  </cellXfs>
  <cellStyles count="16">
    <cellStyle name="=C:\WINNT35\SYSTEM32\COMMAND.COM" xfId="7" xr:uid="{0B3A5B37-84FF-4839-870B-F2C30A8033BE}"/>
    <cellStyle name="Comma 2" xfId="5" xr:uid="{A58BA11D-9945-4FC6-BBC3-2C70032F13E8}"/>
    <cellStyle name="Heading 1 2" xfId="6" xr:uid="{C83CBD2D-9F16-4462-9E6F-D7628B75B42F}"/>
    <cellStyle name="Heading 2 2" xfId="8" xr:uid="{949ABAC1-FA63-471B-BABF-C6717ACA459D}"/>
    <cellStyle name="Hyperlink" xfId="1" builtinId="8"/>
    <cellStyle name="Hypertextový odkaz 2" xfId="3" xr:uid="{3A49C96D-915E-49B4-B95D-85B7E918B366}"/>
    <cellStyle name="Normal" xfId="0" builtinId="0"/>
    <cellStyle name="Normal 2" xfId="9" xr:uid="{B268709F-14A1-47AA-B6F7-5F7C0D8F3DEF}"/>
    <cellStyle name="Normal 2 2" xfId="13" xr:uid="{8DAC369F-08D2-4352-940F-B35EFFF88423}"/>
    <cellStyle name="Normal 4" xfId="14" xr:uid="{0A5446A4-2FBF-4468-AA92-E13D2290F0B7}"/>
    <cellStyle name="Normální 2" xfId="2" xr:uid="{DBE15562-9F89-4E6F-955E-F27A7E0244C7}"/>
    <cellStyle name="Normální 2 2" xfId="11" xr:uid="{E06F9F2C-0B2B-43AD-81CC-B7D9E8AA311D}"/>
    <cellStyle name="Normální 3" xfId="12" xr:uid="{D8A8C552-E913-431D-A585-A24569A0F1DB}"/>
    <cellStyle name="optionalExposure" xfId="10" xr:uid="{81A6C0BE-3D6E-4E6C-A5E3-E1DE1D561745}"/>
    <cellStyle name="Percent" xfId="4" builtinId="5"/>
    <cellStyle name="Standard 3" xfId="15" xr:uid="{7ADBE5A4-D6A4-4DD3-9B9E-10F1BAF763B6}"/>
  </cellStyles>
  <dxfs count="3">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1</xdr:col>
      <xdr:colOff>8884920</xdr:colOff>
      <xdr:row>75</xdr:row>
      <xdr:rowOff>30078</xdr:rowOff>
    </xdr:to>
    <xdr:pic>
      <xdr:nvPicPr>
        <xdr:cNvPr id="2" name="Picture 1">
          <a:extLst>
            <a:ext uri="{FF2B5EF4-FFF2-40B4-BE49-F238E27FC236}">
              <a16:creationId xmlns:a16="http://schemas.microsoft.com/office/drawing/2014/main" id="{B27C4979-3F0D-34F4-FD2F-9912A6A2B5D9}"/>
            </a:ext>
          </a:extLst>
        </xdr:cNvPr>
        <xdr:cNvPicPr>
          <a:picLocks noChangeAspect="1"/>
        </xdr:cNvPicPr>
      </xdr:nvPicPr>
      <xdr:blipFill>
        <a:blip xmlns:r="http://schemas.openxmlformats.org/officeDocument/2006/relationships" r:embed="rId1"/>
        <a:stretch>
          <a:fillRect/>
        </a:stretch>
      </xdr:blipFill>
      <xdr:spPr>
        <a:xfrm>
          <a:off x="609600" y="2110740"/>
          <a:ext cx="8884920" cy="125649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707232</xdr:colOff>
      <xdr:row>26</xdr:row>
      <xdr:rowOff>57150</xdr:rowOff>
    </xdr:to>
    <xdr:sp macro="" textlink="">
      <xdr:nvSpPr>
        <xdr:cNvPr id="2" name="AutoShape 1">
          <a:extLst>
            <a:ext uri="{FF2B5EF4-FFF2-40B4-BE49-F238E27FC236}">
              <a16:creationId xmlns:a16="http://schemas.microsoft.com/office/drawing/2014/main" id="{148BC56A-50B2-4BDD-A1D4-D3FC9803E2F3}"/>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U:\DATA\Povinn&#233;%20info%20o%20bance\2024\finrep9_CON_matrice_2024.xlsx" TargetMode="External"/><Relationship Id="rId1" Type="http://schemas.openxmlformats.org/officeDocument/2006/relationships/externalLinkPath" Target="Returned/finrep9_CON_matrice_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_01.01"/>
      <sheetName val="F_01.02"/>
      <sheetName val="F_01.03"/>
      <sheetName val="F_02.00"/>
      <sheetName val="F_03.00"/>
      <sheetName val="F_04.01"/>
      <sheetName val="F_04.02.1"/>
      <sheetName val="F_04.02.2"/>
      <sheetName val="F_04.03.1"/>
      <sheetName val="F_04.04.1"/>
      <sheetName val="F_04.05"/>
      <sheetName val="F_05.01"/>
      <sheetName val="F_06.01"/>
      <sheetName val="F_07.01"/>
      <sheetName val="F_08.01.a"/>
      <sheetName val="F_08.01.b"/>
      <sheetName val="F_08.02"/>
      <sheetName val="F_09.01.1"/>
      <sheetName val="F_09.02"/>
      <sheetName val="F_10.00"/>
      <sheetName val="F_11.01"/>
      <sheetName val="F_11.03"/>
      <sheetName val="F_11.04"/>
      <sheetName val="F_12.01.a"/>
      <sheetName val="F_12.01.b"/>
      <sheetName val="F_12.02"/>
      <sheetName val="F_13.01"/>
      <sheetName val="F_13.02.1.a"/>
      <sheetName val="F_13.02.1.b"/>
      <sheetName val="F_13.03.1.a"/>
      <sheetName val="F_13.03.1.b"/>
      <sheetName val="F_14.00"/>
      <sheetName val="F_15.00.a"/>
      <sheetName val="F_15.00.b"/>
      <sheetName val="F_16.01"/>
      <sheetName val="F_16.02"/>
      <sheetName val="F_16.03"/>
      <sheetName val="F_16.04"/>
      <sheetName val="F_16.04.1"/>
      <sheetName val="F_16.05"/>
      <sheetName val="F_16.06"/>
      <sheetName val="F_16.07.a"/>
      <sheetName val="F_16.07.b"/>
      <sheetName val="F_16.08"/>
      <sheetName val="F_17.01"/>
      <sheetName val="F_17.02"/>
      <sheetName val="F_17.03"/>
      <sheetName val="F_18.00.a"/>
      <sheetName val="F_18.00.b"/>
      <sheetName val="F_18.00.c"/>
      <sheetName val="F_18.00.d"/>
      <sheetName val="F_18.00.e"/>
      <sheetName val="F_18.01"/>
      <sheetName val="F_18.02.a"/>
      <sheetName val="F_18.02.b"/>
      <sheetName val="F_18.02.c"/>
      <sheetName val="F_19.00.a"/>
      <sheetName val="F_19.00.b"/>
      <sheetName val="F_19.00.c"/>
      <sheetName val="F_19.00.d"/>
      <sheetName val="F_19.00.e"/>
      <sheetName val="F_20.01"/>
      <sheetName val="F_20.02"/>
      <sheetName val="F_20.03"/>
      <sheetName val="F_20.04.1"/>
      <sheetName val="F_20.04.2"/>
      <sheetName val="F_20.04.3"/>
      <sheetName val="F_20.04.4"/>
      <sheetName val="F_20.04.5"/>
      <sheetName val="F_20.04.6"/>
      <sheetName val="F_20.04.7"/>
      <sheetName val="F_20.04.8"/>
      <sheetName val="F_20.04.9"/>
      <sheetName val="F_20.04.10"/>
      <sheetName val="F_20.04.11"/>
      <sheetName val="F_20.04.12"/>
      <sheetName val="F_20.04.13"/>
      <sheetName val="F_20.04.14"/>
      <sheetName val="F_20.04.15"/>
      <sheetName val="F_20.04.16"/>
      <sheetName val="F_20.04.17"/>
      <sheetName val="F_20.04.18"/>
      <sheetName val="F_20.04.19"/>
      <sheetName val="F_20.04.20"/>
      <sheetName val="F_20.04.21"/>
      <sheetName val="F_20.04.22"/>
      <sheetName val="F_20.04.23"/>
      <sheetName val="F_20.04.24"/>
      <sheetName val="F_20.04.25"/>
      <sheetName val="F_20.04.26"/>
      <sheetName val="F_20.04.27"/>
      <sheetName val="F_20.04.28"/>
      <sheetName val="F_20.04.29"/>
      <sheetName val="F_20.04.30"/>
      <sheetName val="F_20.04.31"/>
      <sheetName val="F_20.04.32"/>
      <sheetName val="F_20.04.33"/>
      <sheetName val="F_20.04.34"/>
      <sheetName val="F_20.04.35"/>
      <sheetName val="F_20.04.36"/>
      <sheetName val="F_20.04.37"/>
      <sheetName val="F_20.04.38"/>
      <sheetName val="F_20.04.39"/>
      <sheetName val="F_20.04.40"/>
      <sheetName val="F_20.04.41"/>
      <sheetName val="F_20.04.42"/>
      <sheetName val="F_20.04.43"/>
      <sheetName val="F_20.04.44"/>
      <sheetName val="F_20.04.45"/>
      <sheetName val="F_20.04.46"/>
      <sheetName val="F_20.04.47"/>
      <sheetName val="F_20.04.48"/>
      <sheetName val="F_20.04.49"/>
      <sheetName val="F_20.04.50"/>
      <sheetName val="F_20.04.51"/>
      <sheetName val="F_20.04.52"/>
      <sheetName val="F_20.04.53"/>
      <sheetName val="F_20.04.54"/>
      <sheetName val="F_20.04.55"/>
      <sheetName val="F_20.04.56"/>
      <sheetName val="F_20.04.57"/>
      <sheetName val="F_20.04.58"/>
      <sheetName val="F_20.04.59"/>
      <sheetName val="F_20.04.60"/>
      <sheetName val="F_20.04.61"/>
      <sheetName val="F_20.04.62"/>
      <sheetName val="F_20.04.63"/>
      <sheetName val="F_20.04.64"/>
      <sheetName val="F_20.04.65"/>
      <sheetName val="F_20.04.66"/>
      <sheetName val="F_20.04.67"/>
      <sheetName val="F_20.04.68"/>
      <sheetName val="F_20.04.69"/>
      <sheetName val="F_20.04.70"/>
      <sheetName val="F_20.04.71"/>
      <sheetName val="F_20.04.72"/>
      <sheetName val="F_20.04.73"/>
      <sheetName val="F_20.04.74"/>
      <sheetName val="F_20.04.75"/>
      <sheetName val="F_20.04.76"/>
      <sheetName val="F_20.04.77"/>
      <sheetName val="F_20.04.78"/>
      <sheetName val="F_20.04.79"/>
      <sheetName val="F_20.04.80"/>
      <sheetName val="F_20.04.81"/>
      <sheetName val="F_20.04.82"/>
      <sheetName val="F_20.04.83"/>
      <sheetName val="F_20.04.84"/>
      <sheetName val="F_20.04.85"/>
      <sheetName val="F_20.04.86"/>
      <sheetName val="F_20.04.87"/>
      <sheetName val="F_20.04.88"/>
      <sheetName val="F_20.04.89"/>
      <sheetName val="F_20.04.90"/>
      <sheetName val="F_20.04.91"/>
      <sheetName val="F_20.04.92"/>
      <sheetName val="F_20.04.93"/>
      <sheetName val="F_20.04.94"/>
      <sheetName val="F_20.04.95"/>
      <sheetName val="F_20.04.96"/>
      <sheetName val="F_20.04.97"/>
      <sheetName val="F_20.04.98"/>
      <sheetName val="F_20.04.99"/>
      <sheetName val="F_20.04.100"/>
      <sheetName val="F_20.04.101"/>
      <sheetName val="F_20.04.102"/>
      <sheetName val="F_20.04.103"/>
      <sheetName val="F_20.04.104"/>
      <sheetName val="F_20.04.105"/>
      <sheetName val="F_20.04.106"/>
      <sheetName val="F_20.04.107"/>
      <sheetName val="F_20.04.108"/>
      <sheetName val="F_20.04.109"/>
      <sheetName val="F_20.04.110"/>
      <sheetName val="F_20.04.111"/>
      <sheetName val="F_20.04.112"/>
      <sheetName val="F_20.04.113"/>
      <sheetName val="F_20.04.114"/>
      <sheetName val="F_20.04.115"/>
      <sheetName val="F_20.04.116"/>
      <sheetName val="F_20.04.117"/>
      <sheetName val="F_20.04.118"/>
      <sheetName val="F_20.04.119"/>
      <sheetName val="F_20.04.120"/>
      <sheetName val="F_20.04.121"/>
      <sheetName val="F_20.04.122"/>
      <sheetName val="F_20.04.123"/>
      <sheetName val="F_20.04.124"/>
      <sheetName val="F_20.04.125"/>
      <sheetName val="F_20.04.126"/>
      <sheetName val="F_20.04.127"/>
      <sheetName val="F_20.04.128"/>
      <sheetName val="F_20.04.129"/>
      <sheetName val="F_20.04.130"/>
      <sheetName val="F_20.04.131"/>
      <sheetName val="F_20.04.132"/>
      <sheetName val="F_20.04.133"/>
      <sheetName val="F_20.04.134"/>
      <sheetName val="F_20.04.135"/>
      <sheetName val="F_20.04.136"/>
      <sheetName val="F_20.04.137"/>
      <sheetName val="F_20.04.138"/>
      <sheetName val="F_20.04.139"/>
      <sheetName val="F_20.04.140"/>
      <sheetName val="F_20.04.141"/>
      <sheetName val="F_20.04.142"/>
      <sheetName val="F_20.04.143"/>
      <sheetName val="F_20.04.144"/>
      <sheetName val="F_20.04.145"/>
      <sheetName val="F_20.04.146"/>
      <sheetName val="F_20.04.147"/>
      <sheetName val="F_20.04.148"/>
      <sheetName val="F_20.04.149"/>
      <sheetName val="F_20.04.150"/>
      <sheetName val="F_20.04.151"/>
      <sheetName val="F_20.04.152"/>
      <sheetName val="F_20.04.153"/>
      <sheetName val="F_20.04.154"/>
      <sheetName val="F_20.04.155"/>
      <sheetName val="F_20.04.156"/>
      <sheetName val="F_20.04.157"/>
      <sheetName val="F_20.04.158"/>
      <sheetName val="F_20.04.159"/>
      <sheetName val="F_20.04.160"/>
      <sheetName val="F_20.04.161"/>
      <sheetName val="F_20.04.162"/>
      <sheetName val="F_20.04.163"/>
      <sheetName val="F_20.04.164"/>
      <sheetName val="F_20.04.165"/>
      <sheetName val="F_20.04.166"/>
      <sheetName val="F_20.04.167"/>
      <sheetName val="F_20.04.168"/>
      <sheetName val="F_20.04.169"/>
      <sheetName val="F_20.04.170"/>
      <sheetName val="F_20.04.171"/>
      <sheetName val="F_20.04.172"/>
      <sheetName val="F_20.04.173"/>
      <sheetName val="F_20.04.174"/>
      <sheetName val="F_20.04.175"/>
      <sheetName val="F_20.04.176"/>
      <sheetName val="F_20.04.177"/>
      <sheetName val="F_20.04.178"/>
      <sheetName val="F_20.04.179"/>
      <sheetName val="F_20.04.180"/>
      <sheetName val="F_20.04.181"/>
      <sheetName val="F_20.04.182"/>
      <sheetName val="F_20.04.183"/>
      <sheetName val="F_20.04.184"/>
      <sheetName val="F_20.04.185"/>
      <sheetName val="F_20.04.186"/>
      <sheetName val="F_20.04.187"/>
      <sheetName val="F_20.04.188"/>
      <sheetName val="F_20.04.189"/>
      <sheetName val="F_20.04.190"/>
      <sheetName val="F_20.04.191"/>
      <sheetName val="F_20.04.192"/>
      <sheetName val="F_20.04.193"/>
      <sheetName val="F_20.04.194"/>
      <sheetName val="F_20.04.195"/>
      <sheetName val="F_20.04.196"/>
      <sheetName val="F_20.04.197"/>
      <sheetName val="F_20.04.198"/>
      <sheetName val="F_20.04.199"/>
      <sheetName val="F_20.04.200"/>
      <sheetName val="F_20.04.201"/>
      <sheetName val="F_20.04.202"/>
      <sheetName val="F_20.04.203"/>
      <sheetName val="F_20.04.204"/>
      <sheetName val="F_20.04.205"/>
      <sheetName val="F_20.04.206"/>
      <sheetName val="F_20.04.207"/>
      <sheetName val="F_20.04.208"/>
      <sheetName val="F_20.04.209"/>
      <sheetName val="F_20.04.210"/>
      <sheetName val="F_20.04.211"/>
      <sheetName val="F_20.04.212"/>
      <sheetName val="F_20.04.213"/>
      <sheetName val="F_20.04.214"/>
      <sheetName val="F_20.04.215"/>
      <sheetName val="F_20.04.216"/>
      <sheetName val="F_20.04.217"/>
      <sheetName val="F_20.04.218"/>
      <sheetName val="F_20.04.219"/>
      <sheetName val="F_20.04.220"/>
      <sheetName val="F_20.04.221"/>
      <sheetName val="F_20.04.222"/>
      <sheetName val="F_20.04.223"/>
      <sheetName val="F_20.04.224"/>
      <sheetName val="F_20.04.225"/>
      <sheetName val="F_20.04.226"/>
      <sheetName val="F_20.04.227"/>
      <sheetName val="F_20.04.228"/>
      <sheetName val="F_20.04.229"/>
      <sheetName val="F_20.04.230"/>
      <sheetName val="F_20.04.231"/>
      <sheetName val="F_20.04.232"/>
      <sheetName val="F_20.04.233"/>
      <sheetName val="F_20.04.234"/>
      <sheetName val="F_20.04.235"/>
      <sheetName val="F_20.04.236"/>
      <sheetName val="F_20.04.237"/>
      <sheetName val="F_20.05.a.1"/>
      <sheetName val="F_20.05.a.2"/>
      <sheetName val="F_20.05.a.3"/>
      <sheetName val="F_20.05.a.4"/>
      <sheetName val="F_20.05.a.5"/>
      <sheetName val="F_20.05.a.6"/>
      <sheetName val="F_20.05.a.7"/>
      <sheetName val="F_20.05.a.8"/>
      <sheetName val="F_20.05.a.9"/>
      <sheetName val="F_20.05.a.10"/>
      <sheetName val="F_20.05.a.11"/>
      <sheetName val="F_20.05.a.12"/>
      <sheetName val="F_20.05.a.13"/>
      <sheetName val="F_20.05.a.14"/>
      <sheetName val="F_20.05.a.15"/>
      <sheetName val="F_20.05.a.16"/>
      <sheetName val="F_20.05.a.17"/>
      <sheetName val="F_20.05.a.18"/>
      <sheetName val="F_20.05.a.19"/>
      <sheetName val="F_20.05.a.20"/>
      <sheetName val="F_20.05.a.21"/>
      <sheetName val="F_20.05.a.22"/>
      <sheetName val="F_20.05.a.23"/>
      <sheetName val="F_20.05.a.24"/>
      <sheetName val="F_20.05.a.25"/>
      <sheetName val="F_20.05.a.26"/>
      <sheetName val="F_20.05.a.27"/>
      <sheetName val="F_20.05.a.28"/>
      <sheetName val="F_20.05.a.29"/>
      <sheetName val="F_20.05.a.30"/>
      <sheetName val="F_20.05.a.31"/>
      <sheetName val="F_20.05.a.32"/>
      <sheetName val="F_20.05.a.33"/>
      <sheetName val="F_20.05.a.34"/>
      <sheetName val="F_20.05.a.35"/>
      <sheetName val="F_20.05.a.36"/>
      <sheetName val="F_20.05.a.37"/>
      <sheetName val="F_20.05.a.38"/>
      <sheetName val="F_20.05.a.39"/>
      <sheetName val="F_20.05.a.40"/>
      <sheetName val="F_20.05.a.41"/>
      <sheetName val="F_20.05.a.42"/>
      <sheetName val="F_20.05.a.43"/>
      <sheetName val="F_20.05.a.44"/>
      <sheetName val="F_20.05.a.45"/>
      <sheetName val="F_20.05.a.46"/>
      <sheetName val="F_20.05.a.47"/>
      <sheetName val="F_20.05.a.48"/>
      <sheetName val="F_20.05.a.49"/>
      <sheetName val="F_20.05.a.50"/>
      <sheetName val="F_20.05.a.51"/>
      <sheetName val="F_20.05.a.52"/>
      <sheetName val="F_20.05.a.53"/>
      <sheetName val="F_20.05.a.54"/>
      <sheetName val="F_20.05.a.55"/>
      <sheetName val="F_20.05.a.56"/>
      <sheetName val="F_20.05.a.57"/>
      <sheetName val="F_20.05.a.58"/>
      <sheetName val="F_20.05.a.59"/>
      <sheetName val="F_20.05.a.60"/>
      <sheetName val="F_20.05.a.61"/>
      <sheetName val="F_20.05.a.62"/>
      <sheetName val="F_20.05.a.63"/>
      <sheetName val="F_20.05.a.64"/>
      <sheetName val="F_20.05.a.65"/>
      <sheetName val="F_20.05.a.66"/>
      <sheetName val="F_20.05.a.67"/>
      <sheetName val="F_20.05.a.68"/>
      <sheetName val="F_20.05.a.69"/>
      <sheetName val="F_20.05.a.70"/>
      <sheetName val="F_20.05.a.71"/>
      <sheetName val="F_20.05.a.72"/>
      <sheetName val="F_20.05.a.73"/>
      <sheetName val="F_20.05.a.74"/>
      <sheetName val="F_20.05.a.75"/>
      <sheetName val="F_20.05.a.76"/>
      <sheetName val="F_20.05.a.77"/>
      <sheetName val="F_20.05.a.78"/>
      <sheetName val="F_20.05.a.79"/>
      <sheetName val="F_20.05.a.80"/>
      <sheetName val="F_20.05.a.81"/>
      <sheetName val="F_20.05.a.82"/>
      <sheetName val="F_20.05.a.83"/>
      <sheetName val="F_20.05.a.84"/>
      <sheetName val="F_20.05.a.85"/>
      <sheetName val="F_20.05.a.86"/>
      <sheetName val="F_20.05.a.87"/>
      <sheetName val="F_20.05.a.88"/>
      <sheetName val="F_20.05.a.89"/>
      <sheetName val="F_20.05.a.90"/>
      <sheetName val="F_20.05.a.91"/>
      <sheetName val="F_20.05.a.92"/>
      <sheetName val="F_20.05.a.93"/>
      <sheetName val="F_20.05.a.94"/>
      <sheetName val="F_20.05.a.95"/>
      <sheetName val="F_20.05.a.96"/>
      <sheetName val="F_20.05.a.97"/>
      <sheetName val="F_20.05.a.98"/>
      <sheetName val="F_20.05.a.99"/>
      <sheetName val="F_20.05.a.100"/>
      <sheetName val="F_20.05.a.101"/>
      <sheetName val="F_20.05.a.102"/>
      <sheetName val="F_20.05.a.103"/>
      <sheetName val="F_20.05.a.104"/>
      <sheetName val="F_20.05.a.105"/>
      <sheetName val="F_20.05.a.106"/>
      <sheetName val="F_20.05.a.107"/>
      <sheetName val="F_20.05.a.108"/>
      <sheetName val="F_20.05.a.109"/>
      <sheetName val="F_20.05.a.110"/>
      <sheetName val="F_20.05.a.111"/>
      <sheetName val="F_20.05.a.112"/>
      <sheetName val="F_20.05.a.113"/>
      <sheetName val="F_20.05.a.114"/>
      <sheetName val="F_20.05.a.115"/>
      <sheetName val="F_20.05.a.116"/>
      <sheetName val="F_20.05.a.117"/>
      <sheetName val="F_20.05.a.118"/>
      <sheetName val="F_20.05.a.119"/>
      <sheetName val="F_20.05.a.120"/>
      <sheetName val="F_20.05.a.121"/>
      <sheetName val="F_20.05.a.122"/>
      <sheetName val="F_20.05.a.123"/>
      <sheetName val="F_20.05.a.124"/>
      <sheetName val="F_20.05.a.125"/>
      <sheetName val="F_20.05.a.126"/>
      <sheetName val="F_20.05.a.127"/>
      <sheetName val="F_20.05.a.128"/>
      <sheetName val="F_20.05.a.129"/>
      <sheetName val="F_20.05.a.130"/>
      <sheetName val="F_20.05.a.131"/>
      <sheetName val="F_20.05.a.132"/>
      <sheetName val="F_20.05.a.133"/>
      <sheetName val="F_20.05.a.134"/>
      <sheetName val="F_20.05.a.135"/>
      <sheetName val="F_20.05.a.136"/>
      <sheetName val="F_20.05.a.137"/>
      <sheetName val="F_20.05.a.138"/>
      <sheetName val="F_20.05.a.139"/>
      <sheetName val="F_20.05.a.140"/>
      <sheetName val="F_20.05.a.141"/>
      <sheetName val="F_20.05.a.142"/>
      <sheetName val="F_20.05.a.143"/>
      <sheetName val="F_20.05.a.144"/>
      <sheetName val="F_20.05.a.145"/>
      <sheetName val="F_20.05.a.146"/>
      <sheetName val="F_20.05.a.147"/>
      <sheetName val="F_20.05.a.148"/>
      <sheetName val="F_20.05.a.149"/>
      <sheetName val="F_20.05.a.150"/>
      <sheetName val="F_20.05.a.151"/>
      <sheetName val="F_20.05.a.152"/>
      <sheetName val="F_20.05.a.153"/>
      <sheetName val="F_20.05.a.154"/>
      <sheetName val="F_20.05.a.155"/>
      <sheetName val="F_20.05.a.156"/>
      <sheetName val="F_20.05.a.157"/>
      <sheetName val="F_20.05.a.158"/>
      <sheetName val="F_20.05.a.159"/>
      <sheetName val="F_20.05.a.160"/>
      <sheetName val="F_20.05.a.161"/>
      <sheetName val="F_20.05.a.162"/>
      <sheetName val="F_20.05.a.163"/>
      <sheetName val="F_20.05.a.164"/>
      <sheetName val="F_20.05.a.165"/>
      <sheetName val="F_20.05.a.166"/>
      <sheetName val="F_20.05.a.167"/>
      <sheetName val="F_20.05.a.168"/>
      <sheetName val="F_20.05.a.169"/>
      <sheetName val="F_20.05.a.170"/>
      <sheetName val="F_20.05.a.171"/>
      <sheetName val="F_20.05.a.172"/>
      <sheetName val="F_20.05.a.173"/>
      <sheetName val="F_20.05.a.174"/>
      <sheetName val="F_20.05.a.175"/>
      <sheetName val="F_20.05.a.176"/>
      <sheetName val="F_20.05.a.177"/>
      <sheetName val="F_20.05.a.178"/>
      <sheetName val="F_20.05.a.179"/>
      <sheetName val="F_20.05.a.180"/>
      <sheetName val="F_20.05.a.181"/>
      <sheetName val="F_20.05.a.182"/>
      <sheetName val="F_20.05.a.183"/>
      <sheetName val="F_20.05.a.184"/>
      <sheetName val="F_20.05.a.185"/>
      <sheetName val="F_20.05.a.186"/>
      <sheetName val="F_20.05.a.187"/>
      <sheetName val="F_20.05.a.188"/>
      <sheetName val="F_20.05.a.189"/>
      <sheetName val="F_20.05.a.190"/>
      <sheetName val="F_20.05.a.191"/>
      <sheetName val="F_20.05.a.192"/>
      <sheetName val="F_20.05.a.193"/>
      <sheetName val="F_20.05.a.194"/>
      <sheetName val="F_20.05.a.195"/>
      <sheetName val="F_20.05.a.196"/>
      <sheetName val="F_20.05.a.197"/>
      <sheetName val="F_20.05.a.198"/>
      <sheetName val="F_20.05.a.199"/>
      <sheetName val="F_20.05.a.200"/>
      <sheetName val="F_20.05.a.201"/>
      <sheetName val="F_20.05.a.202"/>
      <sheetName val="F_20.05.a.203"/>
      <sheetName val="F_20.05.a.204"/>
      <sheetName val="F_20.05.a.205"/>
      <sheetName val="F_20.05.a.206"/>
      <sheetName val="F_20.05.a.207"/>
      <sheetName val="F_20.05.a.208"/>
      <sheetName val="F_20.05.a.209"/>
      <sheetName val="F_20.05.a.210"/>
      <sheetName val="F_20.05.a.211"/>
      <sheetName val="F_20.05.a.212"/>
      <sheetName val="F_20.05.a.213"/>
      <sheetName val="F_20.05.a.214"/>
      <sheetName val="F_20.05.a.215"/>
      <sheetName val="F_20.05.a.216"/>
      <sheetName val="F_20.05.a.217"/>
      <sheetName val="F_20.05.a.218"/>
      <sheetName val="F_20.05.a.219"/>
      <sheetName val="F_20.05.a.220"/>
      <sheetName val="F_20.05.a.221"/>
      <sheetName val="F_20.05.a.222"/>
      <sheetName val="F_20.05.a.223"/>
      <sheetName val="F_20.05.a.224"/>
      <sheetName val="F_20.05.a.225"/>
      <sheetName val="F_20.05.a.226"/>
      <sheetName val="F_20.05.a.227"/>
      <sheetName val="F_20.05.a.228"/>
      <sheetName val="F_20.05.a.229"/>
      <sheetName val="F_20.05.a.230"/>
      <sheetName val="F_20.05.a.231"/>
      <sheetName val="F_20.05.a.232"/>
      <sheetName val="F_20.05.a.233"/>
      <sheetName val="F_20.05.a.234"/>
      <sheetName val="F_20.05.a.235"/>
      <sheetName val="F_20.05.a.236"/>
      <sheetName val="F_20.05.a.237"/>
      <sheetName val="F_20.05.b.1"/>
      <sheetName val="F_20.05.b.2"/>
      <sheetName val="F_20.05.b.3"/>
      <sheetName val="F_20.05.b.4"/>
      <sheetName val="F_20.05.b.5"/>
      <sheetName val="F_20.05.b.6"/>
      <sheetName val="F_20.05.b.7"/>
      <sheetName val="F_20.05.b.8"/>
      <sheetName val="F_20.05.b.9"/>
      <sheetName val="F_20.05.b.10"/>
      <sheetName val="F_20.05.b.11"/>
      <sheetName val="F_20.05.b.12"/>
      <sheetName val="F_20.05.b.13"/>
      <sheetName val="F_20.05.b.14"/>
      <sheetName val="F_20.05.b.15"/>
      <sheetName val="F_20.05.b.16"/>
      <sheetName val="F_20.05.b.17"/>
      <sheetName val="F_20.05.b.18"/>
      <sheetName val="F_20.05.b.19"/>
      <sheetName val="F_20.05.b.20"/>
      <sheetName val="F_20.05.b.21"/>
      <sheetName val="F_20.05.b.22"/>
      <sheetName val="F_20.05.b.23"/>
      <sheetName val="F_20.05.b.24"/>
      <sheetName val="F_20.05.b.25"/>
      <sheetName val="F_20.05.b.26"/>
      <sheetName val="F_20.05.b.27"/>
      <sheetName val="F_20.05.b.28"/>
      <sheetName val="F_20.05.b.29"/>
      <sheetName val="F_20.05.b.30"/>
      <sheetName val="F_20.05.b.31"/>
      <sheetName val="F_20.05.b.32"/>
      <sheetName val="F_20.05.b.33"/>
      <sheetName val="F_20.05.b.34"/>
      <sheetName val="F_20.05.b.35"/>
      <sheetName val="F_20.05.b.36"/>
      <sheetName val="F_20.05.b.37"/>
      <sheetName val="F_20.05.b.38"/>
      <sheetName val="F_20.05.b.39"/>
      <sheetName val="F_20.05.b.40"/>
      <sheetName val="F_20.05.b.41"/>
      <sheetName val="F_20.05.b.42"/>
      <sheetName val="F_20.05.b.43"/>
      <sheetName val="F_20.05.b.44"/>
      <sheetName val="F_20.05.b.45"/>
      <sheetName val="F_20.05.b.46"/>
      <sheetName val="F_20.05.b.47"/>
      <sheetName val="F_20.05.b.48"/>
      <sheetName val="F_20.05.b.49"/>
      <sheetName val="F_20.05.b.50"/>
      <sheetName val="F_20.05.b.51"/>
      <sheetName val="F_20.05.b.52"/>
      <sheetName val="F_20.05.b.53"/>
      <sheetName val="F_20.05.b.54"/>
      <sheetName val="F_20.05.b.55"/>
      <sheetName val="F_20.05.b.56"/>
      <sheetName val="F_20.05.b.57"/>
      <sheetName val="F_20.05.b.58"/>
      <sheetName val="F_20.05.b.59"/>
      <sheetName val="F_20.05.b.60"/>
      <sheetName val="F_20.05.b.61"/>
      <sheetName val="F_20.05.b.62"/>
      <sheetName val="F_20.05.b.63"/>
      <sheetName val="F_20.05.b.64"/>
      <sheetName val="F_20.05.b.65"/>
      <sheetName val="F_20.05.b.66"/>
      <sheetName val="F_20.05.b.67"/>
      <sheetName val="F_20.05.b.68"/>
      <sheetName val="F_20.05.b.69"/>
      <sheetName val="F_20.05.b.70"/>
      <sheetName val="F_20.05.b.71"/>
      <sheetName val="F_20.05.b.72"/>
      <sheetName val="F_20.05.b.73"/>
      <sheetName val="F_20.05.b.74"/>
      <sheetName val="F_20.05.b.75"/>
      <sheetName val="F_20.05.b.76"/>
      <sheetName val="F_20.05.b.77"/>
      <sheetName val="F_20.05.b.78"/>
      <sheetName val="F_20.05.b.79"/>
      <sheetName val="F_20.05.b.80"/>
      <sheetName val="F_20.05.b.81"/>
      <sheetName val="F_20.05.b.82"/>
      <sheetName val="F_20.05.b.83"/>
      <sheetName val="F_20.05.b.84"/>
      <sheetName val="F_20.05.b.85"/>
      <sheetName val="F_20.05.b.86"/>
      <sheetName val="F_20.05.b.87"/>
      <sheetName val="F_20.05.b.88"/>
      <sheetName val="F_20.05.b.89"/>
      <sheetName val="F_20.05.b.90"/>
      <sheetName val="F_20.05.b.91"/>
      <sheetName val="F_20.05.b.92"/>
      <sheetName val="F_20.05.b.93"/>
      <sheetName val="F_20.05.b.94"/>
      <sheetName val="F_20.05.b.95"/>
      <sheetName val="F_20.05.b.96"/>
      <sheetName val="F_20.05.b.97"/>
      <sheetName val="F_20.05.b.98"/>
      <sheetName val="F_20.05.b.99"/>
      <sheetName val="F_20.05.b.100"/>
      <sheetName val="F_20.05.b.101"/>
      <sheetName val="F_20.05.b.102"/>
      <sheetName val="F_20.05.b.103"/>
      <sheetName val="F_20.05.b.104"/>
      <sheetName val="F_20.05.b.105"/>
      <sheetName val="F_20.05.b.106"/>
      <sheetName val="F_20.05.b.107"/>
      <sheetName val="F_20.05.b.108"/>
      <sheetName val="F_20.05.b.109"/>
      <sheetName val="F_20.05.b.110"/>
      <sheetName val="F_20.05.b.111"/>
      <sheetName val="F_20.05.b.112"/>
      <sheetName val="F_20.05.b.113"/>
      <sheetName val="F_20.05.b.114"/>
      <sheetName val="F_20.05.b.115"/>
      <sheetName val="F_20.05.b.116"/>
      <sheetName val="F_20.05.b.117"/>
      <sheetName val="F_20.05.b.118"/>
      <sheetName val="F_20.05.b.119"/>
      <sheetName val="F_20.05.b.120"/>
      <sheetName val="F_20.05.b.121"/>
      <sheetName val="F_20.05.b.122"/>
      <sheetName val="F_20.05.b.123"/>
      <sheetName val="F_20.05.b.124"/>
      <sheetName val="F_20.05.b.125"/>
      <sheetName val="F_20.05.b.126"/>
      <sheetName val="F_20.05.b.127"/>
      <sheetName val="F_20.05.b.128"/>
      <sheetName val="F_20.05.b.129"/>
      <sheetName val="F_20.05.b.130"/>
      <sheetName val="F_20.05.b.131"/>
      <sheetName val="F_20.05.b.132"/>
      <sheetName val="F_20.05.b.133"/>
      <sheetName val="F_20.05.b.134"/>
      <sheetName val="F_20.05.b.135"/>
      <sheetName val="F_20.05.b.136"/>
      <sheetName val="F_20.05.b.137"/>
      <sheetName val="F_20.05.b.138"/>
      <sheetName val="F_20.05.b.139"/>
      <sheetName val="F_20.05.b.140"/>
      <sheetName val="F_20.05.b.141"/>
      <sheetName val="F_20.05.b.142"/>
      <sheetName val="F_20.05.b.143"/>
      <sheetName val="F_20.05.b.144"/>
      <sheetName val="F_20.05.b.145"/>
      <sheetName val="F_20.05.b.146"/>
      <sheetName val="F_20.05.b.147"/>
      <sheetName val="F_20.05.b.148"/>
      <sheetName val="F_20.05.b.149"/>
      <sheetName val="F_20.05.b.150"/>
      <sheetName val="F_20.05.b.151"/>
      <sheetName val="F_20.05.b.152"/>
      <sheetName val="F_20.05.b.153"/>
      <sheetName val="F_20.05.b.154"/>
      <sheetName val="F_20.05.b.155"/>
      <sheetName val="F_20.05.b.156"/>
      <sheetName val="F_20.05.b.157"/>
      <sheetName val="F_20.05.b.158"/>
      <sheetName val="F_20.05.b.159"/>
      <sheetName val="F_20.05.b.160"/>
      <sheetName val="F_20.05.b.161"/>
      <sheetName val="F_20.05.b.162"/>
      <sheetName val="F_20.05.b.163"/>
      <sheetName val="F_20.05.b.164"/>
      <sheetName val="F_20.05.b.165"/>
      <sheetName val="F_20.05.b.166"/>
      <sheetName val="F_20.05.b.167"/>
      <sheetName val="F_20.05.b.168"/>
      <sheetName val="F_20.05.b.169"/>
      <sheetName val="F_20.05.b.170"/>
      <sheetName val="F_20.05.b.171"/>
      <sheetName val="F_20.05.b.172"/>
      <sheetName val="F_20.05.b.173"/>
      <sheetName val="F_20.05.b.174"/>
      <sheetName val="F_20.05.b.175"/>
      <sheetName val="F_20.05.b.176"/>
      <sheetName val="F_20.05.b.177"/>
      <sheetName val="F_20.05.b.178"/>
      <sheetName val="F_20.05.b.179"/>
      <sheetName val="F_20.05.b.180"/>
      <sheetName val="F_20.05.b.181"/>
      <sheetName val="F_20.05.b.182"/>
      <sheetName val="F_20.05.b.183"/>
      <sheetName val="F_20.05.b.184"/>
      <sheetName val="F_20.05.b.185"/>
      <sheetName val="F_20.05.b.186"/>
      <sheetName val="F_20.05.b.187"/>
      <sheetName val="F_20.05.b.188"/>
      <sheetName val="F_20.05.b.189"/>
      <sheetName val="F_20.05.b.190"/>
      <sheetName val="F_20.05.b.191"/>
      <sheetName val="F_20.05.b.192"/>
      <sheetName val="F_20.05.b.193"/>
      <sheetName val="F_20.05.b.194"/>
      <sheetName val="F_20.05.b.195"/>
      <sheetName val="F_20.05.b.196"/>
      <sheetName val="F_20.05.b.197"/>
      <sheetName val="F_20.05.b.198"/>
      <sheetName val="F_20.05.b.199"/>
      <sheetName val="F_20.05.b.200"/>
      <sheetName val="F_20.05.b.201"/>
      <sheetName val="F_20.05.b.202"/>
      <sheetName val="F_20.05.b.203"/>
      <sheetName val="F_20.05.b.204"/>
      <sheetName val="F_20.05.b.205"/>
      <sheetName val="F_20.05.b.206"/>
      <sheetName val="F_20.05.b.207"/>
      <sheetName val="F_20.05.b.208"/>
      <sheetName val="F_20.05.b.209"/>
      <sheetName val="F_20.05.b.210"/>
      <sheetName val="F_20.05.b.211"/>
      <sheetName val="F_20.05.b.212"/>
      <sheetName val="F_20.05.b.213"/>
      <sheetName val="F_20.05.b.214"/>
      <sheetName val="F_20.05.b.215"/>
      <sheetName val="F_20.05.b.216"/>
      <sheetName val="F_20.05.b.217"/>
      <sheetName val="F_20.05.b.218"/>
      <sheetName val="F_20.05.b.219"/>
      <sheetName val="F_20.05.b.220"/>
      <sheetName val="F_20.05.b.221"/>
      <sheetName val="F_20.05.b.222"/>
      <sheetName val="F_20.05.b.223"/>
      <sheetName val="F_20.05.b.224"/>
      <sheetName val="F_20.05.b.225"/>
      <sheetName val="F_20.05.b.226"/>
      <sheetName val="F_20.05.b.227"/>
      <sheetName val="F_20.05.b.228"/>
      <sheetName val="F_20.05.b.229"/>
      <sheetName val="F_20.05.b.230"/>
      <sheetName val="F_20.05.b.231"/>
      <sheetName val="F_20.05.b.232"/>
      <sheetName val="F_20.05.b.233"/>
      <sheetName val="F_20.05.b.234"/>
      <sheetName val="F_20.05.b.235"/>
      <sheetName val="F_20.05.b.236"/>
      <sheetName val="F_20.05.b.237"/>
      <sheetName val="F_20.06.1"/>
      <sheetName val="F_20.06.2"/>
      <sheetName val="F_20.06.3"/>
      <sheetName val="F_20.06.4"/>
      <sheetName val="F_20.06.5"/>
      <sheetName val="F_20.06.6"/>
      <sheetName val="F_20.06.7"/>
      <sheetName val="F_20.06.8"/>
      <sheetName val="F_20.06.9"/>
      <sheetName val="F_20.06.10"/>
      <sheetName val="F_20.06.11"/>
      <sheetName val="F_20.06.12"/>
      <sheetName val="F_20.06.13"/>
      <sheetName val="F_20.06.14"/>
      <sheetName val="F_20.06.15"/>
      <sheetName val="F_20.06.16"/>
      <sheetName val="F_20.06.17"/>
      <sheetName val="F_20.06.18"/>
      <sheetName val="F_20.06.19"/>
      <sheetName val="F_20.06.20"/>
      <sheetName val="F_20.06.21"/>
      <sheetName val="F_20.06.22"/>
      <sheetName val="F_20.06.23"/>
      <sheetName val="F_20.06.24"/>
      <sheetName val="F_20.06.25"/>
      <sheetName val="F_20.06.26"/>
      <sheetName val="F_20.06.27"/>
      <sheetName val="F_20.06.28"/>
      <sheetName val="F_20.06.29"/>
      <sheetName val="F_20.06.30"/>
      <sheetName val="F_20.06.31"/>
      <sheetName val="F_20.06.32"/>
      <sheetName val="F_20.06.33"/>
      <sheetName val="F_20.06.34"/>
      <sheetName val="F_20.06.35"/>
      <sheetName val="F_20.06.36"/>
      <sheetName val="F_20.06.37"/>
      <sheetName val="F_20.06.38"/>
      <sheetName val="F_20.06.39"/>
      <sheetName val="F_20.06.40"/>
      <sheetName val="F_20.06.41"/>
      <sheetName val="F_20.06.42"/>
      <sheetName val="F_20.06.43"/>
      <sheetName val="F_20.06.44"/>
      <sheetName val="F_20.06.45"/>
      <sheetName val="F_20.06.46"/>
      <sheetName val="F_20.06.47"/>
      <sheetName val="F_20.06.48"/>
      <sheetName val="F_20.06.49"/>
      <sheetName val="F_20.06.50"/>
      <sheetName val="F_20.06.51"/>
      <sheetName val="F_20.06.52"/>
      <sheetName val="F_20.06.53"/>
      <sheetName val="F_20.06.54"/>
      <sheetName val="F_20.06.55"/>
      <sheetName val="F_20.06.56"/>
      <sheetName val="F_20.06.57"/>
      <sheetName val="F_20.06.58"/>
      <sheetName val="F_20.06.59"/>
      <sheetName val="F_20.06.60"/>
      <sheetName val="F_20.06.61"/>
      <sheetName val="F_20.06.62"/>
      <sheetName val="F_20.06.63"/>
      <sheetName val="F_20.06.64"/>
      <sheetName val="F_20.06.65"/>
      <sheetName val="F_20.06.66"/>
      <sheetName val="F_20.06.67"/>
      <sheetName val="F_20.06.68"/>
      <sheetName val="F_20.06.69"/>
      <sheetName val="F_20.06.70"/>
      <sheetName val="F_20.06.71"/>
      <sheetName val="F_20.06.72"/>
      <sheetName val="F_20.06.73"/>
      <sheetName val="F_20.06.74"/>
      <sheetName val="F_20.06.75"/>
      <sheetName val="F_20.06.76"/>
      <sheetName val="F_20.06.77"/>
      <sheetName val="F_20.06.78"/>
      <sheetName val="F_20.06.79"/>
      <sheetName val="F_20.06.80"/>
      <sheetName val="F_20.06.81"/>
      <sheetName val="F_20.06.82"/>
      <sheetName val="F_20.06.83"/>
      <sheetName val="F_20.06.84"/>
      <sheetName val="F_20.06.85"/>
      <sheetName val="F_20.06.86"/>
      <sheetName val="F_20.06.87"/>
      <sheetName val="F_20.06.88"/>
      <sheetName val="F_20.06.89"/>
      <sheetName val="F_20.06.90"/>
      <sheetName val="F_20.06.91"/>
      <sheetName val="F_20.06.92"/>
      <sheetName val="F_20.06.93"/>
      <sheetName val="F_20.06.94"/>
      <sheetName val="F_20.06.95"/>
      <sheetName val="F_20.06.96"/>
      <sheetName val="F_20.06.97"/>
      <sheetName val="F_20.06.98"/>
      <sheetName val="F_20.06.99"/>
      <sheetName val="F_20.06.100"/>
      <sheetName val="F_20.06.101"/>
      <sheetName val="F_20.06.102"/>
      <sheetName val="F_20.06.103"/>
      <sheetName val="F_20.06.104"/>
      <sheetName val="F_20.06.105"/>
      <sheetName val="F_20.06.106"/>
      <sheetName val="F_20.06.107"/>
      <sheetName val="F_20.06.108"/>
      <sheetName val="F_20.06.109"/>
      <sheetName val="F_20.06.110"/>
      <sheetName val="F_20.06.111"/>
      <sheetName val="F_20.06.112"/>
      <sheetName val="F_20.06.113"/>
      <sheetName val="F_20.06.114"/>
      <sheetName val="F_20.06.115"/>
      <sheetName val="F_20.06.116"/>
      <sheetName val="F_20.06.117"/>
      <sheetName val="F_20.06.118"/>
      <sheetName val="F_20.06.119"/>
      <sheetName val="F_20.06.120"/>
      <sheetName val="F_20.06.121"/>
      <sheetName val="F_20.06.122"/>
      <sheetName val="F_20.06.123"/>
      <sheetName val="F_20.06.124"/>
      <sheetName val="F_20.06.125"/>
      <sheetName val="F_20.06.126"/>
      <sheetName val="F_20.06.127"/>
      <sheetName val="F_20.06.128"/>
      <sheetName val="F_20.06.129"/>
      <sheetName val="F_20.06.130"/>
      <sheetName val="F_20.06.131"/>
      <sheetName val="F_20.06.132"/>
      <sheetName val="F_20.06.133"/>
      <sheetName val="F_20.06.134"/>
      <sheetName val="F_20.06.135"/>
      <sheetName val="F_20.06.136"/>
      <sheetName val="F_20.06.137"/>
      <sheetName val="F_20.06.138"/>
      <sheetName val="F_20.06.139"/>
      <sheetName val="F_20.06.140"/>
      <sheetName val="F_20.06.141"/>
      <sheetName val="F_20.06.142"/>
      <sheetName val="F_20.06.143"/>
      <sheetName val="F_20.06.144"/>
      <sheetName val="F_20.06.145"/>
      <sheetName val="F_20.06.146"/>
      <sheetName val="F_20.06.147"/>
      <sheetName val="F_20.06.148"/>
      <sheetName val="F_20.06.149"/>
      <sheetName val="F_20.06.150"/>
      <sheetName val="F_20.06.151"/>
      <sheetName val="F_20.06.152"/>
      <sheetName val="F_20.06.153"/>
      <sheetName val="F_20.06.154"/>
      <sheetName val="F_20.06.155"/>
      <sheetName val="F_20.06.156"/>
      <sheetName val="F_20.06.157"/>
      <sheetName val="F_20.06.158"/>
      <sheetName val="F_20.06.159"/>
      <sheetName val="F_20.06.160"/>
      <sheetName val="F_20.06.161"/>
      <sheetName val="F_20.06.162"/>
      <sheetName val="F_20.06.163"/>
      <sheetName val="F_20.06.164"/>
      <sheetName val="F_20.06.165"/>
      <sheetName val="F_20.06.166"/>
      <sheetName val="F_20.06.167"/>
      <sheetName val="F_20.06.168"/>
      <sheetName val="F_20.06.169"/>
      <sheetName val="F_20.06.170"/>
      <sheetName val="F_20.06.171"/>
      <sheetName val="F_20.06.172"/>
      <sheetName val="F_20.06.173"/>
      <sheetName val="F_20.06.174"/>
      <sheetName val="F_20.06.175"/>
      <sheetName val="F_20.06.176"/>
      <sheetName val="F_20.06.177"/>
      <sheetName val="F_20.06.178"/>
      <sheetName val="F_20.06.179"/>
      <sheetName val="F_20.06.180"/>
      <sheetName val="F_20.06.181"/>
      <sheetName val="F_20.06.182"/>
      <sheetName val="F_20.06.183"/>
      <sheetName val="F_20.06.184"/>
      <sheetName val="F_20.06.185"/>
      <sheetName val="F_20.06.186"/>
      <sheetName val="F_20.06.187"/>
      <sheetName val="F_20.06.188"/>
      <sheetName val="F_20.06.189"/>
      <sheetName val="F_20.06.190"/>
      <sheetName val="F_20.06.191"/>
      <sheetName val="F_20.06.192"/>
      <sheetName val="F_20.06.193"/>
      <sheetName val="F_20.06.194"/>
      <sheetName val="F_20.06.195"/>
      <sheetName val="F_20.06.196"/>
      <sheetName val="F_20.06.197"/>
      <sheetName val="F_20.06.198"/>
      <sheetName val="F_20.06.199"/>
      <sheetName val="F_20.06.200"/>
      <sheetName val="F_20.06.201"/>
      <sheetName val="F_20.06.202"/>
      <sheetName val="F_20.06.203"/>
      <sheetName val="F_20.06.204"/>
      <sheetName val="F_20.06.205"/>
      <sheetName val="F_20.06.206"/>
      <sheetName val="F_20.06.207"/>
      <sheetName val="F_20.06.208"/>
      <sheetName val="F_20.06.209"/>
      <sheetName val="F_20.06.210"/>
      <sheetName val="F_20.06.211"/>
      <sheetName val="F_20.06.212"/>
      <sheetName val="F_20.06.213"/>
      <sheetName val="F_20.06.214"/>
      <sheetName val="F_20.06.215"/>
      <sheetName val="F_20.06.216"/>
      <sheetName val="F_20.06.217"/>
      <sheetName val="F_20.06.218"/>
      <sheetName val="F_20.06.219"/>
      <sheetName val="F_20.06.220"/>
      <sheetName val="F_20.06.221"/>
      <sheetName val="F_20.06.222"/>
      <sheetName val="F_20.06.223"/>
      <sheetName val="F_20.06.224"/>
      <sheetName val="F_20.06.225"/>
      <sheetName val="F_20.06.226"/>
      <sheetName val="F_20.06.227"/>
      <sheetName val="F_20.06.228"/>
      <sheetName val="F_20.06.229"/>
      <sheetName val="F_20.06.230"/>
      <sheetName val="F_20.06.231"/>
      <sheetName val="F_20.06.232"/>
      <sheetName val="F_20.06.233"/>
      <sheetName val="F_20.06.234"/>
      <sheetName val="F_20.06.235"/>
      <sheetName val="F_20.06.236"/>
      <sheetName val="F_20.06.237"/>
      <sheetName val="F_20.07.1.1"/>
      <sheetName val="F_20.07.1.2"/>
      <sheetName val="F_20.07.1.3"/>
      <sheetName val="F_20.07.1.4"/>
      <sheetName val="F_20.07.1.5"/>
      <sheetName val="F_20.07.1.6"/>
      <sheetName val="F_20.07.1.7"/>
      <sheetName val="F_20.07.1.8"/>
      <sheetName val="F_20.07.1.9"/>
      <sheetName val="F_20.07.1.10"/>
      <sheetName val="F_20.07.1.11"/>
      <sheetName val="F_20.07.1.12"/>
      <sheetName val="F_20.07.1.13"/>
      <sheetName val="F_20.07.1.14"/>
      <sheetName val="F_20.07.1.15"/>
      <sheetName val="F_20.07.1.16"/>
      <sheetName val="F_20.07.1.17"/>
      <sheetName val="F_20.07.1.18"/>
      <sheetName val="F_20.07.1.19"/>
      <sheetName val="F_20.07.1.20"/>
      <sheetName val="F_20.07.1.21"/>
      <sheetName val="F_20.07.1.22"/>
      <sheetName val="F_20.07.1.23"/>
      <sheetName val="F_20.07.1.24"/>
      <sheetName val="F_20.07.1.25"/>
      <sheetName val="F_20.07.1.26"/>
      <sheetName val="F_20.07.1.27"/>
      <sheetName val="F_20.07.1.28"/>
      <sheetName val="F_20.07.1.29"/>
      <sheetName val="F_20.07.1.30"/>
      <sheetName val="F_20.07.1.31"/>
      <sheetName val="F_20.07.1.32"/>
      <sheetName val="F_20.07.1.33"/>
      <sheetName val="F_20.07.1.34"/>
      <sheetName val="F_20.07.1.35"/>
      <sheetName val="F_20.07.1.36"/>
      <sheetName val="F_20.07.1.37"/>
      <sheetName val="F_20.07.1.38"/>
      <sheetName val="F_20.07.1.39"/>
      <sheetName val="F_20.07.1.40"/>
      <sheetName val="F_20.07.1.41"/>
      <sheetName val="F_20.07.1.42"/>
      <sheetName val="F_20.07.1.43"/>
      <sheetName val="F_20.07.1.44"/>
      <sheetName val="F_20.07.1.45"/>
      <sheetName val="F_20.07.1.46"/>
      <sheetName val="F_20.07.1.47"/>
      <sheetName val="F_20.07.1.48"/>
      <sheetName val="F_20.07.1.49"/>
      <sheetName val="F_20.07.1.50"/>
      <sheetName val="F_20.07.1.51"/>
      <sheetName val="F_20.07.1.52"/>
      <sheetName val="F_20.07.1.53"/>
      <sheetName val="F_20.07.1.54"/>
      <sheetName val="F_20.07.1.55"/>
      <sheetName val="F_20.07.1.56"/>
      <sheetName val="F_20.07.1.57"/>
      <sheetName val="F_20.07.1.58"/>
      <sheetName val="F_20.07.1.59"/>
      <sheetName val="F_20.07.1.60"/>
      <sheetName val="F_20.07.1.61"/>
      <sheetName val="F_20.07.1.62"/>
      <sheetName val="F_20.07.1.63"/>
      <sheetName val="F_20.07.1.64"/>
      <sheetName val="F_20.07.1.65"/>
      <sheetName val="F_20.07.1.66"/>
      <sheetName val="F_20.07.1.67"/>
      <sheetName val="F_20.07.1.68"/>
      <sheetName val="F_20.07.1.69"/>
      <sheetName val="F_20.07.1.70"/>
      <sheetName val="F_20.07.1.71"/>
      <sheetName val="F_20.07.1.72"/>
      <sheetName val="F_20.07.1.73"/>
      <sheetName val="F_20.07.1.74"/>
      <sheetName val="F_20.07.1.75"/>
      <sheetName val="F_20.07.1.76"/>
      <sheetName val="F_20.07.1.77"/>
      <sheetName val="F_20.07.1.78"/>
      <sheetName val="F_20.07.1.79"/>
      <sheetName val="F_20.07.1.80"/>
      <sheetName val="F_20.07.1.81"/>
      <sheetName val="F_20.07.1.82"/>
      <sheetName val="F_20.07.1.83"/>
      <sheetName val="F_20.07.1.84"/>
      <sheetName val="F_20.07.1.85"/>
      <sheetName val="F_20.07.1.86"/>
      <sheetName val="F_20.07.1.87"/>
      <sheetName val="F_20.07.1.88"/>
      <sheetName val="F_20.07.1.89"/>
      <sheetName val="F_20.07.1.90"/>
      <sheetName val="F_20.07.1.91"/>
      <sheetName val="F_20.07.1.92"/>
      <sheetName val="F_20.07.1.93"/>
      <sheetName val="F_20.07.1.94"/>
      <sheetName val="F_20.07.1.95"/>
      <sheetName val="F_20.07.1.96"/>
      <sheetName val="F_20.07.1.97"/>
      <sheetName val="F_20.07.1.98"/>
      <sheetName val="F_20.07.1.99"/>
      <sheetName val="F_20.07.1.100"/>
      <sheetName val="F_20.07.1.101"/>
      <sheetName val="F_20.07.1.102"/>
      <sheetName val="F_20.07.1.103"/>
      <sheetName val="F_20.07.1.104"/>
      <sheetName val="F_20.07.1.105"/>
      <sheetName val="F_20.07.1.106"/>
      <sheetName val="F_20.07.1.107"/>
      <sheetName val="F_20.07.1.108"/>
      <sheetName val="F_20.07.1.109"/>
      <sheetName val="F_20.07.1.110"/>
      <sheetName val="F_20.07.1.111"/>
      <sheetName val="F_20.07.1.112"/>
      <sheetName val="F_20.07.1.113"/>
      <sheetName val="F_20.07.1.114"/>
      <sheetName val="F_20.07.1.115"/>
      <sheetName val="F_20.07.1.116"/>
      <sheetName val="F_20.07.1.117"/>
      <sheetName val="F_20.07.1.118"/>
      <sheetName val="F_20.07.1.119"/>
      <sheetName val="F_20.07.1.120"/>
      <sheetName val="F_20.07.1.121"/>
      <sheetName val="F_20.07.1.122"/>
      <sheetName val="F_20.07.1.123"/>
      <sheetName val="F_20.07.1.124"/>
      <sheetName val="F_20.07.1.125"/>
      <sheetName val="F_20.07.1.126"/>
      <sheetName val="F_20.07.1.127"/>
      <sheetName val="F_20.07.1.128"/>
      <sheetName val="F_20.07.1.129"/>
      <sheetName val="F_20.07.1.130"/>
      <sheetName val="F_20.07.1.131"/>
      <sheetName val="F_20.07.1.132"/>
      <sheetName val="F_20.07.1.133"/>
      <sheetName val="F_20.07.1.134"/>
      <sheetName val="F_20.07.1.135"/>
      <sheetName val="F_20.07.1.136"/>
      <sheetName val="F_20.07.1.137"/>
      <sheetName val="F_20.07.1.138"/>
      <sheetName val="F_20.07.1.139"/>
      <sheetName val="F_20.07.1.140"/>
      <sheetName val="F_20.07.1.141"/>
      <sheetName val="F_20.07.1.142"/>
      <sheetName val="F_20.07.1.143"/>
      <sheetName val="F_20.07.1.144"/>
      <sheetName val="F_20.07.1.145"/>
      <sheetName val="F_20.07.1.146"/>
      <sheetName val="F_20.07.1.147"/>
      <sheetName val="F_20.07.1.148"/>
      <sheetName val="F_20.07.1.149"/>
      <sheetName val="F_20.07.1.150"/>
      <sheetName val="F_20.07.1.151"/>
      <sheetName val="F_20.07.1.152"/>
      <sheetName val="F_20.07.1.153"/>
      <sheetName val="F_20.07.1.154"/>
      <sheetName val="F_20.07.1.155"/>
      <sheetName val="F_20.07.1.156"/>
      <sheetName val="F_20.07.1.157"/>
      <sheetName val="F_20.07.1.158"/>
      <sheetName val="F_20.07.1.159"/>
      <sheetName val="F_20.07.1.160"/>
      <sheetName val="F_20.07.1.161"/>
      <sheetName val="F_20.07.1.162"/>
      <sheetName val="F_20.07.1.163"/>
      <sheetName val="F_20.07.1.164"/>
      <sheetName val="F_20.07.1.165"/>
      <sheetName val="F_20.07.1.166"/>
      <sheetName val="F_20.07.1.167"/>
      <sheetName val="F_20.07.1.168"/>
      <sheetName val="F_20.07.1.169"/>
      <sheetName val="F_20.07.1.170"/>
      <sheetName val="F_20.07.1.171"/>
      <sheetName val="F_20.07.1.172"/>
      <sheetName val="F_20.07.1.173"/>
      <sheetName val="F_20.07.1.174"/>
      <sheetName val="F_20.07.1.175"/>
      <sheetName val="F_20.07.1.176"/>
      <sheetName val="F_20.07.1.177"/>
      <sheetName val="F_20.07.1.178"/>
      <sheetName val="F_20.07.1.179"/>
      <sheetName val="F_20.07.1.180"/>
      <sheetName val="F_20.07.1.181"/>
      <sheetName val="F_20.07.1.182"/>
      <sheetName val="F_20.07.1.183"/>
      <sheetName val="F_20.07.1.184"/>
      <sheetName val="F_20.07.1.185"/>
      <sheetName val="F_20.07.1.186"/>
      <sheetName val="F_20.07.1.187"/>
      <sheetName val="F_20.07.1.188"/>
      <sheetName val="F_20.07.1.189"/>
      <sheetName val="F_20.07.1.190"/>
      <sheetName val="F_20.07.1.191"/>
      <sheetName val="F_20.07.1.192"/>
      <sheetName val="F_20.07.1.193"/>
      <sheetName val="F_20.07.1.194"/>
      <sheetName val="F_20.07.1.195"/>
      <sheetName val="F_20.07.1.196"/>
      <sheetName val="F_20.07.1.197"/>
      <sheetName val="F_20.07.1.198"/>
      <sheetName val="F_20.07.1.199"/>
      <sheetName val="F_20.07.1.200"/>
      <sheetName val="F_20.07.1.201"/>
      <sheetName val="F_20.07.1.202"/>
      <sheetName val="F_20.07.1.203"/>
      <sheetName val="F_20.07.1.204"/>
      <sheetName val="F_20.07.1.205"/>
      <sheetName val="F_20.07.1.206"/>
      <sheetName val="F_20.07.1.207"/>
      <sheetName val="F_20.07.1.208"/>
      <sheetName val="F_20.07.1.209"/>
      <sheetName val="F_20.07.1.210"/>
      <sheetName val="F_20.07.1.211"/>
      <sheetName val="F_20.07.1.212"/>
      <sheetName val="F_20.07.1.213"/>
      <sheetName val="F_20.07.1.214"/>
      <sheetName val="F_20.07.1.215"/>
      <sheetName val="F_20.07.1.216"/>
      <sheetName val="F_20.07.1.217"/>
      <sheetName val="F_20.07.1.218"/>
      <sheetName val="F_20.07.1.219"/>
      <sheetName val="F_20.07.1.220"/>
      <sheetName val="F_20.07.1.221"/>
      <sheetName val="F_20.07.1.222"/>
      <sheetName val="F_20.07.1.223"/>
      <sheetName val="F_20.07.1.224"/>
      <sheetName val="F_20.07.1.225"/>
      <sheetName val="F_20.07.1.226"/>
      <sheetName val="F_20.07.1.227"/>
      <sheetName val="F_20.07.1.228"/>
      <sheetName val="F_20.07.1.229"/>
      <sheetName val="F_20.07.1.230"/>
      <sheetName val="F_20.07.1.231"/>
      <sheetName val="F_20.07.1.232"/>
      <sheetName val="F_20.07.1.233"/>
      <sheetName val="F_20.07.1.234"/>
      <sheetName val="F_20.07.1.235"/>
      <sheetName val="F_20.07.1.236"/>
      <sheetName val="F_20.07.1.237"/>
      <sheetName val="F_21.00"/>
      <sheetName val="F_22.01"/>
      <sheetName val="F_22.02"/>
      <sheetName val="F_23.01"/>
      <sheetName val="F_23.02"/>
      <sheetName val="F_23.03"/>
      <sheetName val="F_23.04"/>
      <sheetName val="F_23.05"/>
      <sheetName val="F_23.06"/>
      <sheetName val="F_24.01"/>
      <sheetName val="F_24.02"/>
      <sheetName val="F_24.03"/>
      <sheetName val="F_25.01.a"/>
      <sheetName val="F_25.01.b"/>
      <sheetName val="F_25.01.c"/>
      <sheetName val="F_25.01.d"/>
      <sheetName val="F_25.02.a"/>
      <sheetName val="F_25.02.b"/>
      <sheetName val="F_25.02.c"/>
      <sheetName val="F_25.03.a"/>
      <sheetName val="F_25.03.b"/>
      <sheetName val="F_26.00.a"/>
      <sheetName val="F_26.00.b"/>
      <sheetName val="F_30.01"/>
      <sheetName val="F_30.02"/>
      <sheetName val="F_31.01"/>
      <sheetName val="F_31.02"/>
      <sheetName val="F_40.01"/>
      <sheetName val="F_40.02"/>
      <sheetName val="F_41.01"/>
      <sheetName val="F_41.02"/>
      <sheetName val="F_42.00"/>
      <sheetName val="F_43.00"/>
      <sheetName val="F_44.01"/>
      <sheetName val="F_44.02"/>
      <sheetName val="F_44.03"/>
      <sheetName val="F_44.04"/>
      <sheetName val="F_45.01"/>
      <sheetName val="F_45.02"/>
      <sheetName val="F_45.03"/>
      <sheetName val="F_46.00"/>
      <sheetName val="F_47.00"/>
      <sheetName val="F_00.01"/>
    </sheetNames>
    <sheetDataSet>
      <sheetData sheetId="0"/>
      <sheetData sheetId="1"/>
      <sheetData sheetId="2"/>
      <sheetData sheetId="3"/>
      <sheetData sheetId="4"/>
      <sheetData sheetId="5"/>
      <sheetData sheetId="6"/>
      <sheetData sheetId="7"/>
      <sheetData sheetId="8"/>
      <sheetData sheetId="9"/>
      <sheetData sheetId="10"/>
      <sheetData sheetId="11">
        <row r="20">
          <cell r="G20">
            <v>1531355455610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12">
          <cell r="J12">
            <v>502104884700</v>
          </cell>
          <cell r="K12">
            <v>112866651209</v>
          </cell>
          <cell r="L12">
            <v>16931147693</v>
          </cell>
          <cell r="M12">
            <v>54171137582</v>
          </cell>
          <cell r="N12">
            <v>512650160742</v>
          </cell>
          <cell r="O12">
            <v>14579491244</v>
          </cell>
          <cell r="P12">
            <v>13988555788</v>
          </cell>
          <cell r="Q12">
            <v>0</v>
          </cell>
        </row>
        <row r="13">
          <cell r="Q13">
            <v>0</v>
          </cell>
        </row>
      </sheetData>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16">
          <cell r="I16">
            <v>281202605361</v>
          </cell>
          <cell r="P16">
            <v>0</v>
          </cell>
        </row>
        <row r="18">
          <cell r="I18">
            <v>274988279815</v>
          </cell>
        </row>
        <row r="22">
          <cell r="P22">
            <v>13568605624</v>
          </cell>
        </row>
        <row r="34">
          <cell r="I34">
            <v>33587371554</v>
          </cell>
          <cell r="P34">
            <v>0</v>
          </cell>
        </row>
        <row r="36">
          <cell r="I36">
            <v>32114612128</v>
          </cell>
        </row>
        <row r="40">
          <cell r="P40">
            <v>0</v>
          </cell>
        </row>
        <row r="52">
          <cell r="I52">
            <v>0</v>
          </cell>
          <cell r="P52">
            <v>0</v>
          </cell>
        </row>
        <row r="54">
          <cell r="I54">
            <v>0</v>
          </cell>
        </row>
        <row r="58">
          <cell r="P58">
            <v>0</v>
          </cell>
        </row>
      </sheetData>
      <sheetData sheetId="48"/>
      <sheetData sheetId="49">
        <row r="14">
          <cell r="J14">
            <v>59502337</v>
          </cell>
          <cell r="K14">
            <v>0</v>
          </cell>
        </row>
        <row r="20">
          <cell r="K20">
            <v>416776535</v>
          </cell>
        </row>
        <row r="32">
          <cell r="J32">
            <v>0</v>
          </cell>
          <cell r="K32">
            <v>0</v>
          </cell>
        </row>
        <row r="38">
          <cell r="K38">
            <v>0</v>
          </cell>
        </row>
        <row r="50">
          <cell r="J50">
            <v>0</v>
          </cell>
          <cell r="K50">
            <v>0</v>
          </cell>
        </row>
        <row r="56">
          <cell r="K56">
            <v>0</v>
          </cell>
        </row>
      </sheetData>
      <sheetData sheetId="50">
        <row r="14">
          <cell r="J14">
            <v>481354436</v>
          </cell>
          <cell r="K14">
            <v>0</v>
          </cell>
        </row>
        <row r="20">
          <cell r="K20">
            <v>5590493301</v>
          </cell>
        </row>
        <row r="32">
          <cell r="J32">
            <v>0</v>
          </cell>
          <cell r="K32">
            <v>0</v>
          </cell>
        </row>
        <row r="38">
          <cell r="K38">
            <v>0</v>
          </cell>
        </row>
        <row r="50">
          <cell r="J50">
            <v>0</v>
          </cell>
          <cell r="K50">
            <v>0</v>
          </cell>
        </row>
        <row r="56">
          <cell r="K56">
            <v>0</v>
          </cell>
        </row>
      </sheetData>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row r="17">
          <cell r="I17"/>
        </row>
      </sheetData>
      <sheetData sheetId="1259"/>
      <sheetData sheetId="1260"/>
      <sheetData sheetId="1261"/>
      <sheetData sheetId="1262"/>
      <sheetData sheetId="1263"/>
      <sheetData sheetId="1264"/>
      <sheetData sheetId="1265"/>
      <sheetData sheetId="1266"/>
      <sheetData sheetId="1267"/>
      <sheetData sheetId="1268"/>
      <sheetData sheetId="1269"/>
      <sheetData sheetId="1270">
        <row r="25">
          <cell r="H25"/>
        </row>
      </sheetData>
      <sheetData sheetId="1271">
        <row r="12">
          <cell r="I12"/>
        </row>
      </sheetData>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sheetData sheetId="129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58B8C-FE85-4063-9376-29130B6AD3BF}">
  <sheetPr>
    <tabColor rgb="FF00B050"/>
    <pageSetUpPr fitToPage="1"/>
  </sheetPr>
  <dimension ref="A1:V208"/>
  <sheetViews>
    <sheetView view="pageBreakPreview" zoomScale="70" zoomScaleNormal="85" zoomScaleSheetLayoutView="70" workbookViewId="0">
      <pane xSplit="2" ySplit="8" topLeftCell="C86" activePane="bottomRight" state="frozen"/>
      <selection activeCell="F22" sqref="F22"/>
      <selection pane="topRight" activeCell="F22" sqref="F22"/>
      <selection pane="bottomLeft" activeCell="F22" sqref="F22"/>
      <selection pane="bottomRight" activeCell="G109" sqref="G109"/>
    </sheetView>
  </sheetViews>
  <sheetFormatPr defaultColWidth="9.109375" defaultRowHeight="13.2"/>
  <cols>
    <col min="1" max="1" width="4.5546875" style="204" customWidth="1"/>
    <col min="2" max="2" width="47" style="292" customWidth="1"/>
    <col min="3" max="3" width="47" style="204" customWidth="1"/>
    <col min="4" max="4" width="8.5546875" style="204" customWidth="1"/>
    <col min="5" max="5" width="11" style="204" customWidth="1"/>
    <col min="6" max="6" width="19.44140625" style="204" customWidth="1"/>
    <col min="7" max="7" width="17" style="204" bestFit="1" customWidth="1"/>
    <col min="8" max="8" width="17" style="204" customWidth="1"/>
    <col min="9" max="9" width="18.5546875" style="204" customWidth="1"/>
    <col min="10" max="10" width="16.33203125" style="204" customWidth="1"/>
    <col min="11" max="13" width="14.88671875" style="204" customWidth="1"/>
    <col min="14" max="14" width="8.5546875" style="204" customWidth="1"/>
    <col min="15" max="15" width="15" style="204" customWidth="1"/>
    <col min="16" max="16" width="11.6640625" style="204" customWidth="1"/>
    <col min="17" max="17" width="10.44140625" style="204" customWidth="1"/>
    <col min="18" max="18" width="17.5546875" style="204" customWidth="1"/>
    <col min="19" max="19" width="26.5546875" style="204" customWidth="1"/>
    <col min="20" max="20" width="15.6640625" style="204" customWidth="1"/>
    <col min="21" max="16384" width="9.109375" style="204"/>
  </cols>
  <sheetData>
    <row r="1" spans="2:22" s="201" customFormat="1" ht="16.2" thickBot="1">
      <c r="B1" s="653" t="s">
        <v>206</v>
      </c>
      <c r="C1" s="654"/>
      <c r="D1" s="200"/>
      <c r="E1" s="200"/>
      <c r="F1" s="200"/>
      <c r="G1" s="200"/>
      <c r="H1" s="200"/>
      <c r="I1" s="200"/>
      <c r="J1" s="200"/>
      <c r="K1" s="200"/>
      <c r="L1" s="200"/>
      <c r="M1" s="200"/>
      <c r="N1" s="200"/>
      <c r="O1" s="200"/>
      <c r="P1" s="200"/>
      <c r="Q1" s="200"/>
      <c r="R1" s="200"/>
      <c r="S1" s="655"/>
      <c r="T1" s="655"/>
      <c r="U1" s="655"/>
      <c r="V1" s="655"/>
    </row>
    <row r="2" spans="2:22" ht="15" customHeight="1" thickBot="1">
      <c r="B2" s="656" t="s">
        <v>207</v>
      </c>
      <c r="C2" s="657"/>
      <c r="D2" s="658"/>
      <c r="E2" s="658"/>
      <c r="F2" s="658"/>
      <c r="G2" s="658"/>
      <c r="H2" s="658"/>
      <c r="I2" s="658"/>
      <c r="J2" s="658"/>
      <c r="K2" s="658"/>
      <c r="L2" s="202"/>
      <c r="M2" s="202"/>
      <c r="N2" s="202"/>
      <c r="O2" s="202"/>
      <c r="P2" s="202"/>
      <c r="Q2" s="202"/>
      <c r="R2" s="202"/>
      <c r="S2" s="203"/>
      <c r="T2" s="203"/>
    </row>
    <row r="3" spans="2:22" ht="15" customHeight="1" thickBot="1">
      <c r="B3" s="205" t="s">
        <v>208</v>
      </c>
      <c r="C3" s="659"/>
      <c r="D3" s="660"/>
      <c r="E3" s="660"/>
      <c r="F3" s="660"/>
      <c r="G3" s="660"/>
      <c r="H3" s="660"/>
      <c r="I3" s="660"/>
      <c r="J3" s="660"/>
      <c r="K3" s="660"/>
      <c r="L3" s="660"/>
      <c r="M3" s="202"/>
      <c r="N3" s="202"/>
      <c r="O3" s="202"/>
      <c r="P3" s="202"/>
      <c r="Q3" s="202"/>
      <c r="R3" s="202"/>
      <c r="S3" s="203"/>
      <c r="T3" s="203"/>
    </row>
    <row r="4" spans="2:22" ht="30.6" customHeight="1" thickBot="1">
      <c r="B4" s="206" t="s">
        <v>209</v>
      </c>
      <c r="C4" s="207"/>
      <c r="D4" s="202"/>
      <c r="E4" s="208" t="s">
        <v>210</v>
      </c>
      <c r="F4" s="209"/>
      <c r="G4" s="210"/>
      <c r="H4" s="211"/>
      <c r="I4" s="212"/>
      <c r="J4" s="202"/>
      <c r="K4" s="202"/>
      <c r="L4" s="202"/>
      <c r="M4" s="202"/>
      <c r="N4" s="202"/>
      <c r="O4" s="202"/>
      <c r="P4" s="202"/>
      <c r="Q4" s="202"/>
      <c r="R4" s="202"/>
      <c r="S4" s="203"/>
      <c r="T4" s="203"/>
    </row>
    <row r="5" spans="2:22" ht="21.6" customHeight="1" thickBot="1">
      <c r="B5" s="213" t="s">
        <v>211</v>
      </c>
      <c r="C5" s="214" t="s">
        <v>212</v>
      </c>
      <c r="D5" s="215"/>
      <c r="E5" s="215"/>
      <c r="F5" s="215"/>
      <c r="G5" s="216"/>
      <c r="H5" s="216"/>
      <c r="I5" s="216"/>
      <c r="J5" s="217"/>
      <c r="K5" s="218"/>
      <c r="L5" s="218"/>
      <c r="M5" s="218"/>
      <c r="N5" s="218"/>
      <c r="O5" s="218"/>
      <c r="P5" s="218"/>
      <c r="Q5" s="218"/>
      <c r="R5" s="218"/>
      <c r="S5" s="203"/>
      <c r="T5" s="203"/>
    </row>
    <row r="6" spans="2:22" ht="29.4" customHeight="1" thickBot="1">
      <c r="B6" s="219" t="s">
        <v>213</v>
      </c>
      <c r="C6" s="220" t="s">
        <v>212</v>
      </c>
      <c r="D6" s="221"/>
      <c r="E6" s="221"/>
      <c r="F6" s="221"/>
      <c r="G6" s="222"/>
      <c r="H6" s="222"/>
      <c r="I6" s="222"/>
      <c r="J6" s="661"/>
      <c r="K6" s="662"/>
      <c r="L6" s="662"/>
      <c r="M6" s="662"/>
      <c r="N6" s="662"/>
      <c r="O6" s="662"/>
      <c r="P6" s="662"/>
      <c r="Q6" s="662"/>
      <c r="R6" s="663"/>
      <c r="S6" s="203"/>
      <c r="T6" s="203"/>
    </row>
    <row r="7" spans="2:22" ht="85.2" customHeight="1" thickBot="1">
      <c r="B7" s="223"/>
      <c r="C7" s="224" t="s">
        <v>214</v>
      </c>
      <c r="D7" s="225"/>
      <c r="E7" s="225"/>
      <c r="F7" s="225"/>
      <c r="G7" s="225"/>
      <c r="H7" s="225"/>
      <c r="I7" s="225"/>
      <c r="J7" s="225"/>
      <c r="K7" s="225"/>
      <c r="L7" s="225"/>
      <c r="M7" s="664" t="s">
        <v>215</v>
      </c>
      <c r="N7" s="665"/>
      <c r="O7" s="665"/>
      <c r="P7" s="665"/>
      <c r="Q7" s="665"/>
      <c r="R7" s="665"/>
      <c r="S7" s="203"/>
      <c r="T7" s="203"/>
    </row>
    <row r="8" spans="2:22" ht="118.95" customHeight="1" thickBot="1">
      <c r="B8" s="226" t="s">
        <v>216</v>
      </c>
      <c r="C8" s="227" t="s">
        <v>217</v>
      </c>
      <c r="D8" s="226" t="s">
        <v>218</v>
      </c>
      <c r="E8" s="226" t="s">
        <v>219</v>
      </c>
      <c r="F8" s="226" t="s">
        <v>220</v>
      </c>
      <c r="G8" s="228" t="s">
        <v>221</v>
      </c>
      <c r="H8" s="228" t="s">
        <v>222</v>
      </c>
      <c r="I8" s="228" t="s">
        <v>223</v>
      </c>
      <c r="J8" s="228" t="s">
        <v>224</v>
      </c>
      <c r="K8" s="228" t="s">
        <v>225</v>
      </c>
      <c r="L8" s="228" t="s">
        <v>226</v>
      </c>
      <c r="M8" s="229" t="s">
        <v>227</v>
      </c>
      <c r="N8" s="229" t="s">
        <v>228</v>
      </c>
      <c r="O8" s="229" t="s">
        <v>229</v>
      </c>
      <c r="P8" s="229" t="s">
        <v>230</v>
      </c>
      <c r="Q8" s="229" t="s">
        <v>231</v>
      </c>
      <c r="R8" s="229" t="s">
        <v>232</v>
      </c>
      <c r="S8" s="203"/>
      <c r="T8" s="203"/>
    </row>
    <row r="9" spans="2:22" ht="43.2">
      <c r="B9" s="230"/>
      <c r="C9" s="231" t="s">
        <v>233</v>
      </c>
      <c r="D9" s="232"/>
      <c r="E9" s="232"/>
      <c r="F9" s="233"/>
      <c r="G9" s="233"/>
      <c r="H9" s="233"/>
      <c r="I9" s="233"/>
      <c r="J9" s="233"/>
      <c r="K9" s="233"/>
      <c r="L9" s="233"/>
      <c r="M9" s="234"/>
      <c r="N9" s="234"/>
      <c r="O9" s="234"/>
      <c r="P9" s="234"/>
      <c r="Q9" s="234"/>
      <c r="R9" s="234"/>
      <c r="S9" s="203"/>
      <c r="T9" s="203"/>
    </row>
    <row r="10" spans="2:22" ht="28.8">
      <c r="B10" s="235" t="s">
        <v>234</v>
      </c>
      <c r="C10" s="236" t="s">
        <v>235</v>
      </c>
      <c r="D10" s="236" t="s">
        <v>236</v>
      </c>
      <c r="E10" s="236" t="s">
        <v>237</v>
      </c>
      <c r="F10" s="237"/>
      <c r="G10" s="237"/>
      <c r="H10" s="237"/>
      <c r="I10" s="237" t="s">
        <v>238</v>
      </c>
      <c r="J10" s="237" t="s">
        <v>239</v>
      </c>
      <c r="K10" s="237" t="s">
        <v>240</v>
      </c>
      <c r="L10" s="237" t="s">
        <v>241</v>
      </c>
      <c r="M10" s="238">
        <v>4</v>
      </c>
      <c r="N10" s="238">
        <v>1</v>
      </c>
      <c r="O10" s="237">
        <v>1</v>
      </c>
      <c r="P10" s="237" t="s">
        <v>242</v>
      </c>
      <c r="Q10" s="237">
        <v>1</v>
      </c>
      <c r="R10" s="237">
        <v>1</v>
      </c>
      <c r="S10" s="203"/>
      <c r="T10" s="203"/>
    </row>
    <row r="11" spans="2:22" ht="28.8">
      <c r="B11" s="235" t="s">
        <v>243</v>
      </c>
      <c r="C11" s="236" t="s">
        <v>244</v>
      </c>
      <c r="D11" s="236" t="s">
        <v>236</v>
      </c>
      <c r="E11" s="236" t="s">
        <v>237</v>
      </c>
      <c r="F11" s="239"/>
      <c r="G11" s="239"/>
      <c r="H11" s="239"/>
      <c r="I11" s="237" t="s">
        <v>245</v>
      </c>
      <c r="J11" s="237" t="s">
        <v>246</v>
      </c>
      <c r="K11" s="237" t="s">
        <v>240</v>
      </c>
      <c r="L11" s="237" t="s">
        <v>241</v>
      </c>
      <c r="M11" s="238">
        <v>2</v>
      </c>
      <c r="N11" s="238">
        <v>2</v>
      </c>
      <c r="O11" s="237">
        <v>2</v>
      </c>
      <c r="P11" s="237">
        <v>1</v>
      </c>
      <c r="Q11" s="237">
        <v>2</v>
      </c>
      <c r="R11" s="237">
        <v>1</v>
      </c>
      <c r="S11" s="203"/>
      <c r="T11" s="203"/>
    </row>
    <row r="12" spans="2:22" ht="14.4">
      <c r="B12" s="235" t="s">
        <v>247</v>
      </c>
      <c r="C12" s="236" t="s">
        <v>248</v>
      </c>
      <c r="D12" s="236" t="s">
        <v>236</v>
      </c>
      <c r="E12" s="236" t="s">
        <v>237</v>
      </c>
      <c r="F12" s="239"/>
      <c r="G12" s="239"/>
      <c r="H12" s="239"/>
      <c r="I12" s="237" t="s">
        <v>249</v>
      </c>
      <c r="J12" s="237" t="s">
        <v>250</v>
      </c>
      <c r="K12" s="237" t="s">
        <v>240</v>
      </c>
      <c r="L12" s="237" t="s">
        <v>241</v>
      </c>
      <c r="M12" s="238">
        <v>1</v>
      </c>
      <c r="N12" s="238">
        <v>1</v>
      </c>
      <c r="O12" s="237" t="s">
        <v>242</v>
      </c>
      <c r="P12" s="237" t="s">
        <v>242</v>
      </c>
      <c r="Q12" s="237">
        <v>1</v>
      </c>
      <c r="R12" s="237" t="s">
        <v>242</v>
      </c>
      <c r="S12" s="203"/>
      <c r="T12" s="203"/>
    </row>
    <row r="13" spans="2:22" ht="28.8">
      <c r="B13" s="235" t="s">
        <v>251</v>
      </c>
      <c r="C13" s="236" t="s">
        <v>252</v>
      </c>
      <c r="D13" s="236" t="s">
        <v>236</v>
      </c>
      <c r="E13" s="236" t="s">
        <v>237</v>
      </c>
      <c r="F13" s="239"/>
      <c r="G13" s="239"/>
      <c r="H13" s="239"/>
      <c r="I13" s="237" t="s">
        <v>253</v>
      </c>
      <c r="J13" s="237" t="s">
        <v>250</v>
      </c>
      <c r="K13" s="237" t="s">
        <v>240</v>
      </c>
      <c r="L13" s="237" t="s">
        <v>241</v>
      </c>
      <c r="M13" s="238">
        <v>1</v>
      </c>
      <c r="N13" s="238">
        <v>1</v>
      </c>
      <c r="O13" s="237" t="s">
        <v>242</v>
      </c>
      <c r="P13" s="237" t="s">
        <v>242</v>
      </c>
      <c r="Q13" s="237">
        <v>1</v>
      </c>
      <c r="R13" s="237" t="s">
        <v>242</v>
      </c>
      <c r="S13" s="203"/>
      <c r="T13" s="203"/>
    </row>
    <row r="14" spans="2:22" ht="28.8">
      <c r="B14" s="235" t="s">
        <v>254</v>
      </c>
      <c r="C14" s="236" t="s">
        <v>255</v>
      </c>
      <c r="D14" s="236" t="s">
        <v>256</v>
      </c>
      <c r="E14" s="236" t="s">
        <v>242</v>
      </c>
      <c r="F14" s="237"/>
      <c r="G14" s="237"/>
      <c r="H14" s="237"/>
      <c r="I14" s="239" t="s">
        <v>257</v>
      </c>
      <c r="J14" s="237" t="s">
        <v>258</v>
      </c>
      <c r="K14" s="237" t="s">
        <v>240</v>
      </c>
      <c r="L14" s="237" t="s">
        <v>241</v>
      </c>
      <c r="M14" s="238">
        <v>1</v>
      </c>
      <c r="N14" s="238">
        <v>1</v>
      </c>
      <c r="O14" s="237" t="s">
        <v>242</v>
      </c>
      <c r="P14" s="237" t="s">
        <v>242</v>
      </c>
      <c r="Q14" s="237">
        <v>1</v>
      </c>
      <c r="R14" s="239" t="s">
        <v>259</v>
      </c>
      <c r="S14" s="203"/>
      <c r="T14" s="203"/>
    </row>
    <row r="15" spans="2:22" ht="57.6">
      <c r="B15" s="230"/>
      <c r="C15" s="231" t="s">
        <v>260</v>
      </c>
      <c r="D15" s="232"/>
      <c r="E15" s="232"/>
      <c r="F15" s="233"/>
      <c r="G15" s="233"/>
      <c r="H15" s="233"/>
      <c r="I15" s="233"/>
      <c r="J15" s="233"/>
      <c r="K15" s="233"/>
      <c r="L15" s="233"/>
      <c r="M15" s="234"/>
      <c r="N15" s="234"/>
      <c r="O15" s="234"/>
      <c r="P15" s="234"/>
      <c r="Q15" s="234"/>
      <c r="R15" s="234"/>
      <c r="S15" s="203"/>
      <c r="T15" s="203"/>
    </row>
    <row r="16" spans="2:22" ht="43.2">
      <c r="B16" s="240" t="s">
        <v>261</v>
      </c>
      <c r="C16" s="236" t="s">
        <v>262</v>
      </c>
      <c r="D16" s="236" t="s">
        <v>256</v>
      </c>
      <c r="E16" s="236" t="s">
        <v>242</v>
      </c>
      <c r="F16" s="237"/>
      <c r="G16" s="237"/>
      <c r="H16" s="237"/>
      <c r="I16" s="239" t="s">
        <v>263</v>
      </c>
      <c r="J16" s="237">
        <v>2</v>
      </c>
      <c r="K16" s="237" t="s">
        <v>264</v>
      </c>
      <c r="L16" s="237" t="s">
        <v>265</v>
      </c>
      <c r="M16" s="237">
        <v>1</v>
      </c>
      <c r="N16" s="237">
        <v>1</v>
      </c>
      <c r="O16" s="239" t="s">
        <v>266</v>
      </c>
      <c r="P16" s="237" t="s">
        <v>242</v>
      </c>
      <c r="Q16" s="237">
        <v>1</v>
      </c>
      <c r="R16" s="239" t="s">
        <v>267</v>
      </c>
      <c r="S16" s="203"/>
      <c r="T16" s="203"/>
    </row>
    <row r="17" spans="2:20" ht="43.2">
      <c r="B17" s="240" t="s">
        <v>268</v>
      </c>
      <c r="C17" s="236" t="s">
        <v>269</v>
      </c>
      <c r="D17" s="236" t="s">
        <v>256</v>
      </c>
      <c r="E17" s="236" t="s">
        <v>242</v>
      </c>
      <c r="F17" s="237"/>
      <c r="G17" s="237"/>
      <c r="H17" s="237"/>
      <c r="I17" s="239" t="s">
        <v>270</v>
      </c>
      <c r="J17" s="237">
        <v>2</v>
      </c>
      <c r="K17" s="237" t="s">
        <v>264</v>
      </c>
      <c r="L17" s="237" t="s">
        <v>265</v>
      </c>
      <c r="M17" s="237">
        <v>1</v>
      </c>
      <c r="N17" s="237">
        <v>1</v>
      </c>
      <c r="O17" s="237" t="s">
        <v>242</v>
      </c>
      <c r="P17" s="237" t="s">
        <v>242</v>
      </c>
      <c r="Q17" s="237">
        <v>1</v>
      </c>
      <c r="R17" s="239" t="s">
        <v>271</v>
      </c>
      <c r="S17" s="203"/>
      <c r="T17" s="203"/>
    </row>
    <row r="18" spans="2:20" ht="43.2">
      <c r="B18" s="230"/>
      <c r="C18" s="231" t="s">
        <v>272</v>
      </c>
      <c r="D18" s="232"/>
      <c r="E18" s="232"/>
      <c r="F18" s="233"/>
      <c r="G18" s="233"/>
      <c r="H18" s="233"/>
      <c r="I18" s="233"/>
      <c r="J18" s="233"/>
      <c r="K18" s="233"/>
      <c r="L18" s="233"/>
      <c r="M18" s="234"/>
      <c r="N18" s="234"/>
      <c r="O18" s="234"/>
      <c r="P18" s="234"/>
      <c r="Q18" s="234"/>
      <c r="R18" s="234"/>
      <c r="S18" s="241"/>
      <c r="T18" s="241"/>
    </row>
    <row r="19" spans="2:20" ht="43.2">
      <c r="B19" s="240" t="s">
        <v>273</v>
      </c>
      <c r="C19" s="236" t="s">
        <v>274</v>
      </c>
      <c r="D19" s="236" t="s">
        <v>236</v>
      </c>
      <c r="E19" s="236" t="s">
        <v>275</v>
      </c>
      <c r="F19" s="237"/>
      <c r="G19" s="237"/>
      <c r="H19" s="237"/>
      <c r="I19" s="239" t="s">
        <v>276</v>
      </c>
      <c r="J19" s="237" t="s">
        <v>277</v>
      </c>
      <c r="K19" s="237" t="s">
        <v>278</v>
      </c>
      <c r="L19" s="237" t="s">
        <v>279</v>
      </c>
      <c r="M19" s="237">
        <v>1</v>
      </c>
      <c r="N19" s="237">
        <v>1</v>
      </c>
      <c r="O19" s="237" t="s">
        <v>242</v>
      </c>
      <c r="P19" s="237" t="s">
        <v>242</v>
      </c>
      <c r="Q19" s="237">
        <v>1</v>
      </c>
      <c r="R19" s="237" t="s">
        <v>242</v>
      </c>
      <c r="S19" s="241"/>
      <c r="T19" s="241"/>
    </row>
    <row r="20" spans="2:20" ht="43.2">
      <c r="B20" s="240" t="s">
        <v>280</v>
      </c>
      <c r="C20" s="236" t="s">
        <v>281</v>
      </c>
      <c r="D20" s="236" t="s">
        <v>236</v>
      </c>
      <c r="E20" s="236" t="s">
        <v>275</v>
      </c>
      <c r="F20" s="237"/>
      <c r="G20" s="237"/>
      <c r="H20" s="237"/>
      <c r="I20" s="239" t="s">
        <v>282</v>
      </c>
      <c r="J20" s="237" t="s">
        <v>283</v>
      </c>
      <c r="K20" s="237" t="s">
        <v>278</v>
      </c>
      <c r="L20" s="237" t="s">
        <v>279</v>
      </c>
      <c r="M20" s="237">
        <v>1</v>
      </c>
      <c r="N20" s="237">
        <v>1</v>
      </c>
      <c r="O20" s="237" t="s">
        <v>242</v>
      </c>
      <c r="P20" s="237" t="s">
        <v>242</v>
      </c>
      <c r="Q20" s="237">
        <v>1</v>
      </c>
      <c r="R20" s="237" t="s">
        <v>242</v>
      </c>
      <c r="S20" s="241"/>
      <c r="T20" s="241"/>
    </row>
    <row r="21" spans="2:20" ht="28.8">
      <c r="B21" s="240" t="s">
        <v>284</v>
      </c>
      <c r="C21" s="236" t="s">
        <v>285</v>
      </c>
      <c r="D21" s="236" t="s">
        <v>236</v>
      </c>
      <c r="E21" s="236" t="s">
        <v>275</v>
      </c>
      <c r="F21" s="237"/>
      <c r="G21" s="237"/>
      <c r="H21" s="237"/>
      <c r="I21" s="239" t="s">
        <v>286</v>
      </c>
      <c r="J21" s="237" t="s">
        <v>277</v>
      </c>
      <c r="K21" s="237" t="s">
        <v>278</v>
      </c>
      <c r="L21" s="237" t="s">
        <v>279</v>
      </c>
      <c r="M21" s="237">
        <v>1</v>
      </c>
      <c r="N21" s="237">
        <v>1</v>
      </c>
      <c r="O21" s="237" t="s">
        <v>242</v>
      </c>
      <c r="P21" s="237" t="s">
        <v>242</v>
      </c>
      <c r="Q21" s="237">
        <v>1</v>
      </c>
      <c r="R21" s="237" t="s">
        <v>242</v>
      </c>
      <c r="S21" s="241"/>
      <c r="T21" s="241"/>
    </row>
    <row r="22" spans="2:20" ht="28.8">
      <c r="B22" s="240" t="s">
        <v>287</v>
      </c>
      <c r="C22" s="236" t="s">
        <v>288</v>
      </c>
      <c r="D22" s="236" t="s">
        <v>256</v>
      </c>
      <c r="E22" s="236" t="s">
        <v>242</v>
      </c>
      <c r="F22" s="237"/>
      <c r="G22" s="237"/>
      <c r="H22" s="237"/>
      <c r="I22" s="237" t="s">
        <v>289</v>
      </c>
      <c r="J22" s="237" t="s">
        <v>283</v>
      </c>
      <c r="K22" s="237" t="s">
        <v>278</v>
      </c>
      <c r="L22" s="237" t="s">
        <v>279</v>
      </c>
      <c r="M22" s="237">
        <v>1</v>
      </c>
      <c r="N22" s="237">
        <v>1</v>
      </c>
      <c r="O22" s="237" t="s">
        <v>242</v>
      </c>
      <c r="P22" s="237" t="s">
        <v>242</v>
      </c>
      <c r="Q22" s="237">
        <v>1</v>
      </c>
      <c r="R22" s="237" t="s">
        <v>242</v>
      </c>
      <c r="S22" s="241"/>
      <c r="T22" s="241"/>
    </row>
    <row r="23" spans="2:20" ht="28.8">
      <c r="B23" s="240" t="s">
        <v>290</v>
      </c>
      <c r="C23" s="236" t="s">
        <v>291</v>
      </c>
      <c r="D23" s="236" t="s">
        <v>256</v>
      </c>
      <c r="E23" s="236" t="s">
        <v>242</v>
      </c>
      <c r="F23" s="237"/>
      <c r="G23" s="237"/>
      <c r="H23" s="237"/>
      <c r="I23" s="237" t="s">
        <v>292</v>
      </c>
      <c r="J23" s="237" t="s">
        <v>293</v>
      </c>
      <c r="K23" s="237" t="s">
        <v>278</v>
      </c>
      <c r="L23" s="237" t="s">
        <v>279</v>
      </c>
      <c r="M23" s="237">
        <v>1</v>
      </c>
      <c r="N23" s="237">
        <v>1</v>
      </c>
      <c r="O23" s="237" t="s">
        <v>242</v>
      </c>
      <c r="P23" s="237" t="s">
        <v>242</v>
      </c>
      <c r="Q23" s="237">
        <v>1</v>
      </c>
      <c r="R23" s="237" t="s">
        <v>242</v>
      </c>
      <c r="S23" s="241"/>
      <c r="T23" s="241"/>
    </row>
    <row r="24" spans="2:20" ht="14.4">
      <c r="B24" s="240" t="s">
        <v>294</v>
      </c>
      <c r="C24" s="236" t="s">
        <v>295</v>
      </c>
      <c r="D24" s="236" t="s">
        <v>236</v>
      </c>
      <c r="E24" s="236" t="s">
        <v>237</v>
      </c>
      <c r="F24" s="237"/>
      <c r="G24" s="237"/>
      <c r="H24" s="237"/>
      <c r="I24" s="239" t="s">
        <v>296</v>
      </c>
      <c r="J24" s="237" t="s">
        <v>297</v>
      </c>
      <c r="K24" s="237" t="s">
        <v>278</v>
      </c>
      <c r="L24" s="237" t="s">
        <v>279</v>
      </c>
      <c r="M24" s="237">
        <v>1</v>
      </c>
      <c r="N24" s="237">
        <v>1</v>
      </c>
      <c r="O24" s="237" t="s">
        <v>242</v>
      </c>
      <c r="P24" s="237" t="s">
        <v>242</v>
      </c>
      <c r="Q24" s="237">
        <v>1</v>
      </c>
      <c r="R24" s="237" t="s">
        <v>242</v>
      </c>
      <c r="S24" s="241"/>
      <c r="T24" s="241"/>
    </row>
    <row r="25" spans="2:20" ht="28.8">
      <c r="B25" s="230"/>
      <c r="C25" s="231" t="s">
        <v>298</v>
      </c>
      <c r="D25" s="232"/>
      <c r="E25" s="232"/>
      <c r="F25" s="233"/>
      <c r="G25" s="233"/>
      <c r="H25" s="233"/>
      <c r="I25" s="233"/>
      <c r="J25" s="233"/>
      <c r="K25" s="233"/>
      <c r="L25" s="233"/>
      <c r="M25" s="234"/>
      <c r="N25" s="234"/>
      <c r="O25" s="234"/>
      <c r="P25" s="234"/>
      <c r="Q25" s="234"/>
      <c r="R25" s="234"/>
      <c r="S25" s="241"/>
      <c r="T25" s="241"/>
    </row>
    <row r="26" spans="2:20" ht="57.6">
      <c r="B26" s="242" t="s">
        <v>299</v>
      </c>
      <c r="C26" s="236" t="s">
        <v>300</v>
      </c>
      <c r="D26" s="236" t="s">
        <v>236</v>
      </c>
      <c r="E26" s="236" t="s">
        <v>237</v>
      </c>
      <c r="F26" s="237"/>
      <c r="G26" s="237"/>
      <c r="H26" s="237"/>
      <c r="I26" s="239" t="s">
        <v>301</v>
      </c>
      <c r="J26" s="237" t="s">
        <v>302</v>
      </c>
      <c r="K26" s="237" t="s">
        <v>303</v>
      </c>
      <c r="L26" s="237" t="s">
        <v>304</v>
      </c>
      <c r="M26" s="238" t="s">
        <v>305</v>
      </c>
      <c r="N26" s="238">
        <v>1</v>
      </c>
      <c r="O26" s="237" t="s">
        <v>242</v>
      </c>
      <c r="P26" s="237" t="s">
        <v>242</v>
      </c>
      <c r="Q26" s="237">
        <v>1</v>
      </c>
      <c r="R26" s="237" t="s">
        <v>306</v>
      </c>
      <c r="S26" s="241"/>
      <c r="T26" s="241"/>
    </row>
    <row r="27" spans="2:20" ht="28.8">
      <c r="B27" s="242" t="s">
        <v>307</v>
      </c>
      <c r="C27" s="236" t="s">
        <v>308</v>
      </c>
      <c r="D27" s="236" t="s">
        <v>236</v>
      </c>
      <c r="E27" s="236" t="s">
        <v>275</v>
      </c>
      <c r="F27" s="237"/>
      <c r="G27" s="237"/>
      <c r="H27" s="237"/>
      <c r="I27" s="237" t="s">
        <v>309</v>
      </c>
      <c r="J27" s="237" t="s">
        <v>302</v>
      </c>
      <c r="K27" s="237" t="s">
        <v>303</v>
      </c>
      <c r="L27" s="237" t="s">
        <v>304</v>
      </c>
      <c r="M27" s="238">
        <v>2</v>
      </c>
      <c r="N27" s="238">
        <v>1</v>
      </c>
      <c r="O27" s="237" t="s">
        <v>242</v>
      </c>
      <c r="P27" s="237" t="s">
        <v>242</v>
      </c>
      <c r="Q27" s="237">
        <v>1</v>
      </c>
      <c r="R27" s="237">
        <v>1</v>
      </c>
      <c r="S27" s="241"/>
      <c r="T27" s="241"/>
    </row>
    <row r="28" spans="2:20" ht="28.8">
      <c r="B28" s="242" t="s">
        <v>310</v>
      </c>
      <c r="C28" s="236" t="s">
        <v>311</v>
      </c>
      <c r="D28" s="236" t="s">
        <v>236</v>
      </c>
      <c r="E28" s="236" t="s">
        <v>275</v>
      </c>
      <c r="F28" s="237"/>
      <c r="G28" s="237"/>
      <c r="H28" s="237"/>
      <c r="I28" s="239" t="s">
        <v>312</v>
      </c>
      <c r="J28" s="237" t="s">
        <v>313</v>
      </c>
      <c r="K28" s="237" t="s">
        <v>303</v>
      </c>
      <c r="L28" s="237" t="s">
        <v>304</v>
      </c>
      <c r="M28" s="238">
        <v>2</v>
      </c>
      <c r="N28" s="238">
        <v>1</v>
      </c>
      <c r="O28" s="237" t="s">
        <v>242</v>
      </c>
      <c r="P28" s="237" t="s">
        <v>242</v>
      </c>
      <c r="Q28" s="237">
        <v>1</v>
      </c>
      <c r="R28" s="237">
        <v>1</v>
      </c>
      <c r="S28" s="241"/>
      <c r="T28" s="241"/>
    </row>
    <row r="29" spans="2:20" ht="43.2">
      <c r="B29" s="230"/>
      <c r="C29" s="231" t="s">
        <v>314</v>
      </c>
      <c r="D29" s="232"/>
      <c r="E29" s="232"/>
      <c r="F29" s="233"/>
      <c r="G29" s="233"/>
      <c r="H29" s="233"/>
      <c r="I29" s="233"/>
      <c r="J29" s="233"/>
      <c r="K29" s="233"/>
      <c r="L29" s="233"/>
      <c r="M29" s="234"/>
      <c r="N29" s="234"/>
      <c r="O29" s="234"/>
      <c r="P29" s="234"/>
      <c r="Q29" s="234"/>
      <c r="R29" s="234"/>
      <c r="S29" s="241"/>
      <c r="T29" s="241"/>
    </row>
    <row r="30" spans="2:20" ht="28.8">
      <c r="B30" s="235" t="s">
        <v>315</v>
      </c>
      <c r="C30" s="236" t="s">
        <v>316</v>
      </c>
      <c r="D30" s="236" t="s">
        <v>236</v>
      </c>
      <c r="E30" s="236" t="s">
        <v>237</v>
      </c>
      <c r="F30" s="237"/>
      <c r="G30" s="237"/>
      <c r="H30" s="237"/>
      <c r="I30" s="237" t="s">
        <v>317</v>
      </c>
      <c r="J30" s="237" t="s">
        <v>318</v>
      </c>
      <c r="K30" s="237" t="s">
        <v>319</v>
      </c>
      <c r="L30" s="237" t="s">
        <v>320</v>
      </c>
      <c r="M30" s="238">
        <v>2</v>
      </c>
      <c r="N30" s="238">
        <v>1</v>
      </c>
      <c r="O30" s="237" t="s">
        <v>242</v>
      </c>
      <c r="P30" s="237" t="s">
        <v>242</v>
      </c>
      <c r="Q30" s="237">
        <v>1</v>
      </c>
      <c r="R30" s="237" t="s">
        <v>242</v>
      </c>
      <c r="S30" s="241"/>
      <c r="T30" s="241"/>
    </row>
    <row r="31" spans="2:20" ht="28.8">
      <c r="B31" s="242" t="s">
        <v>321</v>
      </c>
      <c r="C31" s="236" t="s">
        <v>322</v>
      </c>
      <c r="D31" s="236" t="s">
        <v>236</v>
      </c>
      <c r="E31" s="236" t="s">
        <v>237</v>
      </c>
      <c r="F31" s="237"/>
      <c r="G31" s="237"/>
      <c r="H31" s="237"/>
      <c r="I31" s="239" t="s">
        <v>323</v>
      </c>
      <c r="J31" s="237" t="s">
        <v>324</v>
      </c>
      <c r="K31" s="237" t="s">
        <v>319</v>
      </c>
      <c r="L31" s="237" t="s">
        <v>320</v>
      </c>
      <c r="M31" s="238">
        <v>2</v>
      </c>
      <c r="N31" s="238">
        <v>1</v>
      </c>
      <c r="O31" s="237" t="s">
        <v>242</v>
      </c>
      <c r="P31" s="237" t="s">
        <v>242</v>
      </c>
      <c r="Q31" s="237">
        <v>1</v>
      </c>
      <c r="R31" s="237" t="s">
        <v>242</v>
      </c>
      <c r="S31" s="241"/>
      <c r="T31" s="241"/>
    </row>
    <row r="32" spans="2:20" ht="28.8">
      <c r="B32" s="230"/>
      <c r="C32" s="231" t="s">
        <v>325</v>
      </c>
      <c r="D32" s="232"/>
      <c r="E32" s="232"/>
      <c r="F32" s="233"/>
      <c r="G32" s="233"/>
      <c r="H32" s="233"/>
      <c r="I32" s="233"/>
      <c r="J32" s="233"/>
      <c r="K32" s="233"/>
      <c r="L32" s="233"/>
      <c r="M32" s="234"/>
      <c r="N32" s="234"/>
      <c r="O32" s="234"/>
      <c r="P32" s="234"/>
      <c r="Q32" s="234"/>
      <c r="R32" s="234"/>
      <c r="S32" s="241"/>
      <c r="T32" s="241"/>
    </row>
    <row r="33" spans="2:20" ht="28.8">
      <c r="B33" s="242" t="s">
        <v>326</v>
      </c>
      <c r="C33" s="236" t="s">
        <v>327</v>
      </c>
      <c r="D33" s="236" t="s">
        <v>236</v>
      </c>
      <c r="E33" s="236" t="s">
        <v>237</v>
      </c>
      <c r="F33" s="237"/>
      <c r="G33" s="237"/>
      <c r="H33" s="237"/>
      <c r="I33" s="239" t="s">
        <v>328</v>
      </c>
      <c r="J33" s="237" t="s">
        <v>329</v>
      </c>
      <c r="K33" s="237" t="s">
        <v>330</v>
      </c>
      <c r="L33" s="237" t="s">
        <v>331</v>
      </c>
      <c r="M33" s="238">
        <v>2</v>
      </c>
      <c r="N33" s="238">
        <v>1</v>
      </c>
      <c r="O33" s="237" t="s">
        <v>242</v>
      </c>
      <c r="P33" s="237" t="s">
        <v>242</v>
      </c>
      <c r="Q33" s="237">
        <v>1</v>
      </c>
      <c r="R33" s="237" t="s">
        <v>242</v>
      </c>
      <c r="S33" s="241"/>
      <c r="T33" s="241"/>
    </row>
    <row r="34" spans="2:20" ht="86.4">
      <c r="B34" s="242" t="s">
        <v>332</v>
      </c>
      <c r="C34" s="236" t="s">
        <v>333</v>
      </c>
      <c r="D34" s="236" t="s">
        <v>236</v>
      </c>
      <c r="E34" s="236" t="s">
        <v>237</v>
      </c>
      <c r="F34" s="237"/>
      <c r="G34" s="237"/>
      <c r="H34" s="237"/>
      <c r="I34" s="239" t="s">
        <v>334</v>
      </c>
      <c r="J34" s="237" t="s">
        <v>329</v>
      </c>
      <c r="K34" s="237" t="s">
        <v>330</v>
      </c>
      <c r="L34" s="237" t="s">
        <v>331</v>
      </c>
      <c r="M34" s="238" t="s">
        <v>335</v>
      </c>
      <c r="N34" s="238">
        <v>1</v>
      </c>
      <c r="O34" s="237" t="s">
        <v>242</v>
      </c>
      <c r="P34" s="237" t="s">
        <v>242</v>
      </c>
      <c r="Q34" s="237">
        <v>1</v>
      </c>
      <c r="R34" s="237" t="s">
        <v>242</v>
      </c>
      <c r="S34" s="241"/>
      <c r="T34" s="241"/>
    </row>
    <row r="35" spans="2:20" ht="28.8">
      <c r="B35" s="242" t="s">
        <v>336</v>
      </c>
      <c r="C35" s="236" t="s">
        <v>337</v>
      </c>
      <c r="D35" s="236" t="s">
        <v>236</v>
      </c>
      <c r="E35" s="236" t="s">
        <v>237</v>
      </c>
      <c r="F35" s="237"/>
      <c r="G35" s="237"/>
      <c r="H35" s="237"/>
      <c r="I35" s="239" t="s">
        <v>328</v>
      </c>
      <c r="J35" s="237" t="s">
        <v>329</v>
      </c>
      <c r="K35" s="237" t="s">
        <v>330</v>
      </c>
      <c r="L35" s="237" t="s">
        <v>331</v>
      </c>
      <c r="M35" s="238">
        <v>2</v>
      </c>
      <c r="N35" s="238">
        <v>1</v>
      </c>
      <c r="O35" s="237" t="s">
        <v>242</v>
      </c>
      <c r="P35" s="237" t="s">
        <v>242</v>
      </c>
      <c r="Q35" s="237">
        <v>1</v>
      </c>
      <c r="R35" s="237" t="s">
        <v>242</v>
      </c>
      <c r="S35" s="241"/>
      <c r="T35" s="241"/>
    </row>
    <row r="36" spans="2:20" ht="28.8">
      <c r="B36" s="235" t="s">
        <v>338</v>
      </c>
      <c r="C36" s="236" t="s">
        <v>339</v>
      </c>
      <c r="D36" s="236" t="s">
        <v>256</v>
      </c>
      <c r="E36" s="236" t="s">
        <v>242</v>
      </c>
      <c r="F36" s="237"/>
      <c r="G36" s="237"/>
      <c r="H36" s="237"/>
      <c r="I36" s="239" t="s">
        <v>340</v>
      </c>
      <c r="J36" s="237" t="s">
        <v>341</v>
      </c>
      <c r="K36" s="237" t="s">
        <v>330</v>
      </c>
      <c r="L36" s="237" t="s">
        <v>331</v>
      </c>
      <c r="M36" s="238">
        <v>1</v>
      </c>
      <c r="N36" s="238">
        <v>1</v>
      </c>
      <c r="O36" s="237" t="s">
        <v>242</v>
      </c>
      <c r="P36" s="237" t="s">
        <v>242</v>
      </c>
      <c r="Q36" s="237">
        <v>1</v>
      </c>
      <c r="R36" s="237" t="s">
        <v>242</v>
      </c>
      <c r="S36" s="241"/>
      <c r="T36" s="241"/>
    </row>
    <row r="37" spans="2:20" ht="28.8">
      <c r="B37" s="230"/>
      <c r="C37" s="243" t="s">
        <v>342</v>
      </c>
      <c r="D37" s="232"/>
      <c r="E37" s="232"/>
      <c r="F37" s="233"/>
      <c r="G37" s="233"/>
      <c r="H37" s="233"/>
      <c r="I37" s="233"/>
      <c r="J37" s="233"/>
      <c r="K37" s="233"/>
      <c r="L37" s="233"/>
      <c r="M37" s="234"/>
      <c r="N37" s="234"/>
      <c r="O37" s="234"/>
      <c r="P37" s="234"/>
      <c r="Q37" s="234"/>
      <c r="R37" s="234"/>
      <c r="S37" s="241"/>
      <c r="T37" s="241"/>
    </row>
    <row r="38" spans="2:20" ht="57.6">
      <c r="B38" s="235" t="s">
        <v>343</v>
      </c>
      <c r="C38" s="236" t="s">
        <v>344</v>
      </c>
      <c r="D38" s="236" t="s">
        <v>256</v>
      </c>
      <c r="E38" s="236" t="s">
        <v>242</v>
      </c>
      <c r="F38" s="237"/>
      <c r="G38" s="237"/>
      <c r="H38" s="237"/>
      <c r="I38" s="244" t="s">
        <v>345</v>
      </c>
      <c r="J38" s="237" t="s">
        <v>346</v>
      </c>
      <c r="K38" s="237" t="s">
        <v>347</v>
      </c>
      <c r="L38" s="237" t="s">
        <v>348</v>
      </c>
      <c r="M38" s="238">
        <v>1</v>
      </c>
      <c r="N38" s="238">
        <v>1</v>
      </c>
      <c r="O38" s="237" t="s">
        <v>349</v>
      </c>
      <c r="P38" s="237" t="s">
        <v>242</v>
      </c>
      <c r="Q38" s="237">
        <v>1</v>
      </c>
      <c r="R38" s="237" t="s">
        <v>349</v>
      </c>
      <c r="S38" s="241"/>
      <c r="T38" s="241"/>
    </row>
    <row r="39" spans="2:20" ht="28.8">
      <c r="B39" s="235" t="s">
        <v>350</v>
      </c>
      <c r="C39" s="236" t="s">
        <v>351</v>
      </c>
      <c r="D39" s="236" t="s">
        <v>236</v>
      </c>
      <c r="E39" s="236" t="s">
        <v>237</v>
      </c>
      <c r="F39" s="237"/>
      <c r="G39" s="237"/>
      <c r="H39" s="237"/>
      <c r="I39" s="244" t="s">
        <v>352</v>
      </c>
      <c r="J39" s="237" t="s">
        <v>353</v>
      </c>
      <c r="K39" s="237" t="s">
        <v>347</v>
      </c>
      <c r="L39" s="237" t="s">
        <v>348</v>
      </c>
      <c r="M39" s="238">
        <v>4</v>
      </c>
      <c r="N39" s="238">
        <v>1</v>
      </c>
      <c r="O39" s="237" t="s">
        <v>242</v>
      </c>
      <c r="P39" s="237" t="s">
        <v>242</v>
      </c>
      <c r="Q39" s="237">
        <v>1</v>
      </c>
      <c r="R39" s="237" t="s">
        <v>242</v>
      </c>
      <c r="S39" s="241"/>
      <c r="T39" s="241"/>
    </row>
    <row r="40" spans="2:20" ht="28.8">
      <c r="B40" s="235" t="s">
        <v>354</v>
      </c>
      <c r="C40" s="236" t="s">
        <v>355</v>
      </c>
      <c r="D40" s="236" t="s">
        <v>256</v>
      </c>
      <c r="E40" s="236" t="s">
        <v>242</v>
      </c>
      <c r="F40" s="237"/>
      <c r="G40" s="237"/>
      <c r="H40" s="237"/>
      <c r="I40" s="244" t="s">
        <v>352</v>
      </c>
      <c r="J40" s="237" t="s">
        <v>353</v>
      </c>
      <c r="K40" s="237" t="s">
        <v>347</v>
      </c>
      <c r="L40" s="237" t="s">
        <v>348</v>
      </c>
      <c r="M40" s="238">
        <v>4</v>
      </c>
      <c r="N40" s="238">
        <v>1</v>
      </c>
      <c r="O40" s="237" t="s">
        <v>242</v>
      </c>
      <c r="P40" s="237" t="s">
        <v>242</v>
      </c>
      <c r="Q40" s="237">
        <v>1</v>
      </c>
      <c r="R40" s="237" t="s">
        <v>242</v>
      </c>
      <c r="S40" s="241"/>
      <c r="T40" s="241"/>
    </row>
    <row r="41" spans="2:20" ht="28.8">
      <c r="B41" s="235" t="s">
        <v>356</v>
      </c>
      <c r="C41" s="236" t="s">
        <v>357</v>
      </c>
      <c r="D41" s="236" t="s">
        <v>236</v>
      </c>
      <c r="E41" s="236" t="s">
        <v>237</v>
      </c>
      <c r="F41" s="237"/>
      <c r="G41" s="237"/>
      <c r="H41" s="237"/>
      <c r="I41" s="244" t="s">
        <v>358</v>
      </c>
      <c r="J41" s="237" t="s">
        <v>359</v>
      </c>
      <c r="K41" s="237" t="s">
        <v>347</v>
      </c>
      <c r="L41" s="237" t="s">
        <v>348</v>
      </c>
      <c r="M41" s="238">
        <v>2</v>
      </c>
      <c r="N41" s="238">
        <v>1</v>
      </c>
      <c r="O41" s="237" t="s">
        <v>242</v>
      </c>
      <c r="P41" s="237" t="s">
        <v>242</v>
      </c>
      <c r="Q41" s="237">
        <v>1</v>
      </c>
      <c r="R41" s="237" t="s">
        <v>242</v>
      </c>
      <c r="S41" s="241"/>
      <c r="T41" s="241"/>
    </row>
    <row r="42" spans="2:20" ht="57.6">
      <c r="B42" s="230"/>
      <c r="C42" s="243" t="s">
        <v>360</v>
      </c>
      <c r="D42" s="232"/>
      <c r="E42" s="232"/>
      <c r="F42" s="233"/>
      <c r="G42" s="233"/>
      <c r="H42" s="233"/>
      <c r="I42" s="233"/>
      <c r="J42" s="233"/>
      <c r="K42" s="233"/>
      <c r="L42" s="233"/>
      <c r="M42" s="234"/>
      <c r="N42" s="234"/>
      <c r="O42" s="234"/>
      <c r="P42" s="234"/>
      <c r="Q42" s="234"/>
      <c r="R42" s="234"/>
      <c r="S42" s="241"/>
      <c r="T42" s="241"/>
    </row>
    <row r="43" spans="2:20" ht="43.2">
      <c r="B43" s="240" t="s">
        <v>361</v>
      </c>
      <c r="C43" s="236" t="s">
        <v>362</v>
      </c>
      <c r="D43" s="236" t="s">
        <v>256</v>
      </c>
      <c r="E43" s="236" t="s">
        <v>242</v>
      </c>
      <c r="F43" s="237"/>
      <c r="G43" s="237"/>
      <c r="H43" s="237"/>
      <c r="I43" s="244" t="s">
        <v>363</v>
      </c>
      <c r="J43" s="237" t="s">
        <v>364</v>
      </c>
      <c r="K43" s="237" t="s">
        <v>365</v>
      </c>
      <c r="L43" s="237" t="s">
        <v>366</v>
      </c>
      <c r="M43" s="237">
        <v>1</v>
      </c>
      <c r="N43" s="237">
        <v>1</v>
      </c>
      <c r="O43" s="237" t="s">
        <v>367</v>
      </c>
      <c r="P43" s="237" t="s">
        <v>242</v>
      </c>
      <c r="Q43" s="237">
        <v>1</v>
      </c>
      <c r="R43" s="237" t="s">
        <v>367</v>
      </c>
      <c r="S43" s="241"/>
      <c r="T43" s="241"/>
    </row>
    <row r="44" spans="2:20" ht="28.8">
      <c r="B44" s="242" t="s">
        <v>368</v>
      </c>
      <c r="C44" s="236" t="s">
        <v>369</v>
      </c>
      <c r="D44" s="236" t="s">
        <v>256</v>
      </c>
      <c r="E44" s="236" t="s">
        <v>242</v>
      </c>
      <c r="F44" s="237"/>
      <c r="G44" s="237"/>
      <c r="H44" s="237"/>
      <c r="I44" s="244" t="s">
        <v>370</v>
      </c>
      <c r="J44" s="237" t="s">
        <v>371</v>
      </c>
      <c r="K44" s="237" t="s">
        <v>365</v>
      </c>
      <c r="L44" s="237" t="s">
        <v>366</v>
      </c>
      <c r="M44" s="238">
        <v>1</v>
      </c>
      <c r="N44" s="238">
        <v>1</v>
      </c>
      <c r="O44" s="237" t="s">
        <v>242</v>
      </c>
      <c r="P44" s="237" t="s">
        <v>242</v>
      </c>
      <c r="Q44" s="237">
        <v>1</v>
      </c>
      <c r="R44" s="237" t="s">
        <v>242</v>
      </c>
      <c r="S44" s="241"/>
      <c r="T44" s="241"/>
    </row>
    <row r="45" spans="2:20" ht="28.8">
      <c r="B45" s="245" t="s">
        <v>372</v>
      </c>
      <c r="C45" s="236" t="s">
        <v>0</v>
      </c>
      <c r="D45" s="236" t="s">
        <v>236</v>
      </c>
      <c r="E45" s="236" t="s">
        <v>237</v>
      </c>
      <c r="F45" s="237"/>
      <c r="G45" s="237"/>
      <c r="H45" s="237"/>
      <c r="I45" s="244" t="s">
        <v>373</v>
      </c>
      <c r="J45" s="237" t="s">
        <v>374</v>
      </c>
      <c r="K45" s="237" t="s">
        <v>365</v>
      </c>
      <c r="L45" s="237" t="s">
        <v>366</v>
      </c>
      <c r="M45" s="238">
        <v>2</v>
      </c>
      <c r="N45" s="238">
        <v>1</v>
      </c>
      <c r="O45" s="237" t="s">
        <v>242</v>
      </c>
      <c r="P45" s="237" t="s">
        <v>242</v>
      </c>
      <c r="Q45" s="237">
        <v>1</v>
      </c>
      <c r="R45" s="237" t="s">
        <v>242</v>
      </c>
      <c r="S45" s="241"/>
      <c r="T45" s="241"/>
    </row>
    <row r="46" spans="2:20" ht="14.4">
      <c r="B46" s="242" t="s">
        <v>375</v>
      </c>
      <c r="C46" s="236" t="s">
        <v>62</v>
      </c>
      <c r="D46" s="236" t="s">
        <v>236</v>
      </c>
      <c r="E46" s="236" t="s">
        <v>275</v>
      </c>
      <c r="F46" s="237"/>
      <c r="G46" s="237"/>
      <c r="H46" s="237"/>
      <c r="I46" s="244" t="s">
        <v>376</v>
      </c>
      <c r="J46" s="237" t="s">
        <v>377</v>
      </c>
      <c r="K46" s="237" t="s">
        <v>365</v>
      </c>
      <c r="L46" s="237" t="s">
        <v>366</v>
      </c>
      <c r="M46" s="238">
        <v>2</v>
      </c>
      <c r="N46" s="238">
        <v>1</v>
      </c>
      <c r="O46" s="237" t="s">
        <v>242</v>
      </c>
      <c r="P46" s="237" t="s">
        <v>242</v>
      </c>
      <c r="Q46" s="237">
        <v>1</v>
      </c>
      <c r="R46" s="237" t="s">
        <v>242</v>
      </c>
      <c r="S46" s="241"/>
      <c r="T46" s="241"/>
    </row>
    <row r="47" spans="2:20" ht="28.8">
      <c r="B47" s="242" t="s">
        <v>378</v>
      </c>
      <c r="C47" s="236" t="s">
        <v>69</v>
      </c>
      <c r="D47" s="236" t="s">
        <v>236</v>
      </c>
      <c r="E47" s="236" t="s">
        <v>237</v>
      </c>
      <c r="F47" s="237"/>
      <c r="G47" s="237"/>
      <c r="H47" s="237"/>
      <c r="I47" s="244" t="s">
        <v>379</v>
      </c>
      <c r="J47" s="237" t="s">
        <v>380</v>
      </c>
      <c r="K47" s="237" t="s">
        <v>365</v>
      </c>
      <c r="L47" s="237" t="s">
        <v>366</v>
      </c>
      <c r="M47" s="238">
        <v>2</v>
      </c>
      <c r="N47" s="238">
        <v>1</v>
      </c>
      <c r="O47" s="237" t="s">
        <v>242</v>
      </c>
      <c r="P47" s="237" t="s">
        <v>242</v>
      </c>
      <c r="Q47" s="237">
        <v>1</v>
      </c>
      <c r="R47" s="237" t="s">
        <v>242</v>
      </c>
      <c r="S47" s="241"/>
      <c r="T47" s="241"/>
    </row>
    <row r="48" spans="2:20" ht="43.2">
      <c r="B48" s="242" t="s">
        <v>381</v>
      </c>
      <c r="C48" s="236" t="s">
        <v>77</v>
      </c>
      <c r="D48" s="236" t="s">
        <v>236</v>
      </c>
      <c r="E48" s="236" t="s">
        <v>237</v>
      </c>
      <c r="F48" s="237"/>
      <c r="G48" s="237"/>
      <c r="H48" s="237"/>
      <c r="I48" s="244" t="s">
        <v>373</v>
      </c>
      <c r="J48" s="237" t="s">
        <v>382</v>
      </c>
      <c r="K48" s="237" t="s">
        <v>365</v>
      </c>
      <c r="L48" s="237" t="s">
        <v>366</v>
      </c>
      <c r="M48" s="238">
        <v>2</v>
      </c>
      <c r="N48" s="238">
        <v>1</v>
      </c>
      <c r="O48" s="237" t="s">
        <v>242</v>
      </c>
      <c r="P48" s="237" t="s">
        <v>242</v>
      </c>
      <c r="Q48" s="237">
        <v>1</v>
      </c>
      <c r="R48" s="237" t="s">
        <v>242</v>
      </c>
      <c r="S48" s="241"/>
      <c r="T48" s="241"/>
    </row>
    <row r="49" spans="2:20" ht="14.4">
      <c r="B49" s="245" t="s">
        <v>383</v>
      </c>
      <c r="C49" s="236" t="s">
        <v>86</v>
      </c>
      <c r="D49" s="236" t="s">
        <v>236</v>
      </c>
      <c r="E49" s="236" t="s">
        <v>237</v>
      </c>
      <c r="F49" s="237"/>
      <c r="G49" s="237"/>
      <c r="H49" s="237"/>
      <c r="I49" s="244" t="s">
        <v>384</v>
      </c>
      <c r="J49" s="237" t="s">
        <v>374</v>
      </c>
      <c r="K49" s="237" t="s">
        <v>365</v>
      </c>
      <c r="L49" s="237" t="s">
        <v>366</v>
      </c>
      <c r="M49" s="238">
        <v>2</v>
      </c>
      <c r="N49" s="238">
        <v>1</v>
      </c>
      <c r="O49" s="237" t="s">
        <v>242</v>
      </c>
      <c r="P49" s="237" t="s">
        <v>242</v>
      </c>
      <c r="Q49" s="237">
        <v>1</v>
      </c>
      <c r="R49" s="237" t="s">
        <v>242</v>
      </c>
      <c r="S49" s="241"/>
      <c r="T49" s="241"/>
    </row>
    <row r="50" spans="2:20" ht="14.4">
      <c r="B50" s="242" t="s">
        <v>385</v>
      </c>
      <c r="C50" s="236" t="s">
        <v>97</v>
      </c>
      <c r="D50" s="236" t="s">
        <v>236</v>
      </c>
      <c r="E50" s="236" t="s">
        <v>237</v>
      </c>
      <c r="F50" s="237"/>
      <c r="G50" s="237"/>
      <c r="H50" s="237"/>
      <c r="I50" s="244" t="s">
        <v>384</v>
      </c>
      <c r="J50" s="237" t="s">
        <v>382</v>
      </c>
      <c r="K50" s="237" t="s">
        <v>365</v>
      </c>
      <c r="L50" s="237" t="s">
        <v>366</v>
      </c>
      <c r="M50" s="238">
        <v>2</v>
      </c>
      <c r="N50" s="238">
        <v>1</v>
      </c>
      <c r="O50" s="237" t="s">
        <v>242</v>
      </c>
      <c r="P50" s="237" t="s">
        <v>242</v>
      </c>
      <c r="Q50" s="237">
        <v>1</v>
      </c>
      <c r="R50" s="237" t="s">
        <v>242</v>
      </c>
      <c r="S50" s="241"/>
      <c r="T50" s="241"/>
    </row>
    <row r="51" spans="2:20" ht="28.8">
      <c r="B51" s="245" t="s">
        <v>386</v>
      </c>
      <c r="C51" s="236" t="s">
        <v>101</v>
      </c>
      <c r="D51" s="236" t="s">
        <v>236</v>
      </c>
      <c r="E51" s="236" t="s">
        <v>237</v>
      </c>
      <c r="F51" s="237"/>
      <c r="G51" s="237"/>
      <c r="H51" s="237"/>
      <c r="I51" s="244" t="s">
        <v>387</v>
      </c>
      <c r="J51" s="237" t="s">
        <v>388</v>
      </c>
      <c r="K51" s="237" t="s">
        <v>365</v>
      </c>
      <c r="L51" s="237" t="s">
        <v>366</v>
      </c>
      <c r="M51" s="238">
        <v>1</v>
      </c>
      <c r="N51" s="238">
        <v>1</v>
      </c>
      <c r="O51" s="237" t="s">
        <v>242</v>
      </c>
      <c r="P51" s="237" t="s">
        <v>242</v>
      </c>
      <c r="Q51" s="237">
        <v>1</v>
      </c>
      <c r="R51" s="237" t="s">
        <v>242</v>
      </c>
      <c r="S51" s="241"/>
      <c r="T51" s="241"/>
    </row>
    <row r="52" spans="2:20" ht="86.4">
      <c r="B52" s="242" t="s">
        <v>389</v>
      </c>
      <c r="C52" s="236" t="s">
        <v>390</v>
      </c>
      <c r="D52" s="236" t="s">
        <v>236</v>
      </c>
      <c r="E52" s="236" t="s">
        <v>237</v>
      </c>
      <c r="F52" s="237"/>
      <c r="G52" s="237"/>
      <c r="H52" s="237"/>
      <c r="I52" s="244" t="s">
        <v>391</v>
      </c>
      <c r="J52" s="237" t="s">
        <v>392</v>
      </c>
      <c r="K52" s="237" t="s">
        <v>365</v>
      </c>
      <c r="L52" s="237" t="s">
        <v>366</v>
      </c>
      <c r="M52" s="238">
        <v>2</v>
      </c>
      <c r="N52" s="238">
        <v>1</v>
      </c>
      <c r="O52" s="237" t="s">
        <v>242</v>
      </c>
      <c r="P52" s="237" t="s">
        <v>242</v>
      </c>
      <c r="Q52" s="237">
        <v>1</v>
      </c>
      <c r="R52" s="237" t="s">
        <v>242</v>
      </c>
      <c r="S52" s="241"/>
      <c r="T52" s="241"/>
    </row>
    <row r="53" spans="2:20" ht="86.4">
      <c r="B53" s="242" t="s">
        <v>393</v>
      </c>
      <c r="C53" s="236" t="s">
        <v>130</v>
      </c>
      <c r="D53" s="236" t="s">
        <v>236</v>
      </c>
      <c r="E53" s="236" t="s">
        <v>237</v>
      </c>
      <c r="F53" s="237"/>
      <c r="G53" s="237"/>
      <c r="H53" s="237"/>
      <c r="I53" s="244" t="s">
        <v>391</v>
      </c>
      <c r="J53" s="237" t="s">
        <v>394</v>
      </c>
      <c r="K53" s="237" t="s">
        <v>365</v>
      </c>
      <c r="L53" s="237" t="s">
        <v>366</v>
      </c>
      <c r="M53" s="238">
        <v>2</v>
      </c>
      <c r="N53" s="238">
        <v>1</v>
      </c>
      <c r="O53" s="237" t="s">
        <v>242</v>
      </c>
      <c r="P53" s="237" t="s">
        <v>242</v>
      </c>
      <c r="Q53" s="237">
        <v>1</v>
      </c>
      <c r="R53" s="237" t="s">
        <v>242</v>
      </c>
      <c r="S53" s="241"/>
      <c r="T53" s="241"/>
    </row>
    <row r="54" spans="2:20" ht="28.8">
      <c r="B54" s="242" t="s">
        <v>395</v>
      </c>
      <c r="C54" s="236" t="s">
        <v>152</v>
      </c>
      <c r="D54" s="236" t="s">
        <v>236</v>
      </c>
      <c r="E54" s="236" t="s">
        <v>237</v>
      </c>
      <c r="F54" s="237"/>
      <c r="G54" s="237"/>
      <c r="H54" s="237"/>
      <c r="I54" s="244" t="s">
        <v>384</v>
      </c>
      <c r="J54" s="237" t="s">
        <v>382</v>
      </c>
      <c r="K54" s="237" t="s">
        <v>365</v>
      </c>
      <c r="L54" s="237" t="s">
        <v>366</v>
      </c>
      <c r="M54" s="238">
        <v>2</v>
      </c>
      <c r="N54" s="238">
        <v>1</v>
      </c>
      <c r="O54" s="237" t="s">
        <v>242</v>
      </c>
      <c r="P54" s="237" t="s">
        <v>242</v>
      </c>
      <c r="Q54" s="237">
        <v>1</v>
      </c>
      <c r="R54" s="237" t="s">
        <v>242</v>
      </c>
      <c r="S54" s="241"/>
      <c r="T54" s="241"/>
    </row>
    <row r="55" spans="2:20" ht="28.8">
      <c r="B55" s="245" t="s">
        <v>396</v>
      </c>
      <c r="C55" s="236" t="s">
        <v>174</v>
      </c>
      <c r="D55" s="236" t="s">
        <v>236</v>
      </c>
      <c r="E55" s="236" t="s">
        <v>237</v>
      </c>
      <c r="F55" s="237"/>
      <c r="G55" s="237"/>
      <c r="H55" s="237"/>
      <c r="I55" s="244" t="s">
        <v>384</v>
      </c>
      <c r="J55" s="237" t="s">
        <v>374</v>
      </c>
      <c r="K55" s="237" t="s">
        <v>365</v>
      </c>
      <c r="L55" s="237" t="s">
        <v>366</v>
      </c>
      <c r="M55" s="238">
        <v>2</v>
      </c>
      <c r="N55" s="238">
        <v>1</v>
      </c>
      <c r="O55" s="237" t="s">
        <v>242</v>
      </c>
      <c r="P55" s="237" t="s">
        <v>242</v>
      </c>
      <c r="Q55" s="237">
        <v>1</v>
      </c>
      <c r="R55" s="237" t="s">
        <v>397</v>
      </c>
      <c r="S55" s="241"/>
      <c r="T55" s="241"/>
    </row>
    <row r="56" spans="2:20" ht="43.2">
      <c r="B56" s="242" t="s">
        <v>398</v>
      </c>
      <c r="C56" s="236" t="s">
        <v>399</v>
      </c>
      <c r="D56" s="236" t="s">
        <v>236</v>
      </c>
      <c r="E56" s="236" t="s">
        <v>237</v>
      </c>
      <c r="F56" s="237"/>
      <c r="G56" s="237"/>
      <c r="H56" s="237"/>
      <c r="I56" s="244" t="s">
        <v>384</v>
      </c>
      <c r="J56" s="237" t="s">
        <v>382</v>
      </c>
      <c r="K56" s="237" t="s">
        <v>365</v>
      </c>
      <c r="L56" s="237" t="s">
        <v>366</v>
      </c>
      <c r="M56" s="238">
        <v>2</v>
      </c>
      <c r="N56" s="238">
        <v>1</v>
      </c>
      <c r="O56" s="237" t="s">
        <v>242</v>
      </c>
      <c r="P56" s="237" t="s">
        <v>242</v>
      </c>
      <c r="Q56" s="237">
        <v>1</v>
      </c>
      <c r="R56" s="237" t="s">
        <v>242</v>
      </c>
      <c r="S56" s="241"/>
      <c r="T56" s="241"/>
    </row>
    <row r="57" spans="2:20" ht="43.2">
      <c r="B57" s="230"/>
      <c r="C57" s="243" t="s">
        <v>400</v>
      </c>
      <c r="D57" s="232"/>
      <c r="E57" s="232"/>
      <c r="F57" s="233"/>
      <c r="G57" s="233"/>
      <c r="H57" s="233"/>
      <c r="I57" s="233"/>
      <c r="J57" s="233"/>
      <c r="K57" s="233"/>
      <c r="L57" s="233"/>
      <c r="M57" s="234"/>
      <c r="N57" s="234"/>
      <c r="O57" s="234"/>
      <c r="P57" s="234"/>
      <c r="Q57" s="234"/>
      <c r="R57" s="234"/>
      <c r="S57" s="241"/>
      <c r="T57" s="241"/>
    </row>
    <row r="58" spans="2:20" ht="43.2">
      <c r="B58" s="235" t="s">
        <v>401</v>
      </c>
      <c r="C58" s="236" t="s">
        <v>402</v>
      </c>
      <c r="D58" s="236" t="s">
        <v>256</v>
      </c>
      <c r="E58" s="236" t="s">
        <v>242</v>
      </c>
      <c r="F58" s="237"/>
      <c r="G58" s="237"/>
      <c r="H58" s="237"/>
      <c r="I58" s="244" t="s">
        <v>403</v>
      </c>
      <c r="J58" s="237" t="s">
        <v>404</v>
      </c>
      <c r="K58" s="237" t="s">
        <v>405</v>
      </c>
      <c r="L58" s="237" t="s">
        <v>406</v>
      </c>
      <c r="M58" s="238">
        <v>1</v>
      </c>
      <c r="N58" s="238">
        <v>1</v>
      </c>
      <c r="O58" s="237" t="s">
        <v>242</v>
      </c>
      <c r="P58" s="237" t="s">
        <v>242</v>
      </c>
      <c r="Q58" s="237">
        <v>1</v>
      </c>
      <c r="R58" s="237" t="s">
        <v>242</v>
      </c>
      <c r="S58" s="241"/>
      <c r="T58" s="241"/>
    </row>
    <row r="59" spans="2:20" ht="43.2">
      <c r="B59" s="235" t="s">
        <v>407</v>
      </c>
      <c r="C59" s="236" t="s">
        <v>194</v>
      </c>
      <c r="D59" s="236" t="s">
        <v>236</v>
      </c>
      <c r="E59" s="236" t="s">
        <v>237</v>
      </c>
      <c r="F59" s="237"/>
      <c r="G59" s="237"/>
      <c r="H59" s="237"/>
      <c r="I59" s="244" t="s">
        <v>408</v>
      </c>
      <c r="J59" s="237" t="s">
        <v>409</v>
      </c>
      <c r="K59" s="237" t="s">
        <v>405</v>
      </c>
      <c r="L59" s="237" t="s">
        <v>406</v>
      </c>
      <c r="M59" s="238">
        <v>2</v>
      </c>
      <c r="N59" s="238">
        <v>1</v>
      </c>
      <c r="O59" s="237" t="s">
        <v>242</v>
      </c>
      <c r="P59" s="237" t="s">
        <v>242</v>
      </c>
      <c r="Q59" s="237">
        <v>1</v>
      </c>
      <c r="R59" s="237" t="s">
        <v>242</v>
      </c>
      <c r="S59" s="241"/>
      <c r="T59" s="241"/>
    </row>
    <row r="60" spans="2:20" ht="57.6">
      <c r="B60" s="230"/>
      <c r="C60" s="243" t="s">
        <v>410</v>
      </c>
      <c r="D60" s="232"/>
      <c r="E60" s="232"/>
      <c r="F60" s="233"/>
      <c r="G60" s="233"/>
      <c r="H60" s="233"/>
      <c r="I60" s="233"/>
      <c r="J60" s="233"/>
      <c r="K60" s="233"/>
      <c r="L60" s="233"/>
      <c r="M60" s="234"/>
      <c r="N60" s="234"/>
      <c r="O60" s="234"/>
      <c r="P60" s="234"/>
      <c r="Q60" s="234"/>
      <c r="R60" s="234"/>
      <c r="S60" s="241"/>
      <c r="T60" s="241"/>
    </row>
    <row r="61" spans="2:20" ht="43.2">
      <c r="B61" s="246" t="s">
        <v>411</v>
      </c>
      <c r="C61" s="236" t="s">
        <v>412</v>
      </c>
      <c r="D61" s="236" t="s">
        <v>256</v>
      </c>
      <c r="E61" s="236" t="s">
        <v>242</v>
      </c>
      <c r="F61" s="237"/>
      <c r="G61" s="237"/>
      <c r="H61" s="237"/>
      <c r="I61" s="244" t="s">
        <v>413</v>
      </c>
      <c r="J61" s="237" t="s">
        <v>414</v>
      </c>
      <c r="K61" s="237" t="s">
        <v>415</v>
      </c>
      <c r="L61" s="237" t="s">
        <v>416</v>
      </c>
      <c r="M61" s="237">
        <v>1</v>
      </c>
      <c r="N61" s="237">
        <v>1</v>
      </c>
      <c r="O61" s="237" t="s">
        <v>242</v>
      </c>
      <c r="P61" s="237" t="s">
        <v>242</v>
      </c>
      <c r="Q61" s="237">
        <v>1</v>
      </c>
      <c r="R61" s="237" t="s">
        <v>242</v>
      </c>
      <c r="S61" s="241"/>
      <c r="T61" s="241"/>
    </row>
    <row r="62" spans="2:20" ht="43.2">
      <c r="B62" s="235" t="s">
        <v>417</v>
      </c>
      <c r="C62" s="236" t="s">
        <v>418</v>
      </c>
      <c r="D62" s="236" t="s">
        <v>236</v>
      </c>
      <c r="E62" s="236" t="s">
        <v>237</v>
      </c>
      <c r="F62" s="237"/>
      <c r="G62" s="237"/>
      <c r="H62" s="237"/>
      <c r="I62" s="244" t="s">
        <v>419</v>
      </c>
      <c r="J62" s="237" t="s">
        <v>420</v>
      </c>
      <c r="K62" s="237" t="s">
        <v>415</v>
      </c>
      <c r="L62" s="237" t="s">
        <v>416</v>
      </c>
      <c r="M62" s="238">
        <v>2</v>
      </c>
      <c r="N62" s="238">
        <v>1</v>
      </c>
      <c r="O62" s="237" t="s">
        <v>242</v>
      </c>
      <c r="P62" s="237" t="s">
        <v>242</v>
      </c>
      <c r="Q62" s="237">
        <v>1</v>
      </c>
      <c r="R62" s="237" t="s">
        <v>242</v>
      </c>
      <c r="S62" s="241"/>
      <c r="T62" s="241"/>
    </row>
    <row r="63" spans="2:20" ht="14.4">
      <c r="B63" s="246" t="s">
        <v>421</v>
      </c>
      <c r="C63" s="236" t="s">
        <v>422</v>
      </c>
      <c r="D63" s="236" t="s">
        <v>236</v>
      </c>
      <c r="E63" s="236" t="s">
        <v>237</v>
      </c>
      <c r="F63" s="237"/>
      <c r="G63" s="237"/>
      <c r="H63" s="237"/>
      <c r="I63" s="244" t="s">
        <v>423</v>
      </c>
      <c r="J63" s="237" t="s">
        <v>424</v>
      </c>
      <c r="K63" s="237" t="s">
        <v>415</v>
      </c>
      <c r="L63" s="237" t="s">
        <v>416</v>
      </c>
      <c r="M63" s="237">
        <v>2</v>
      </c>
      <c r="N63" s="237">
        <v>1</v>
      </c>
      <c r="O63" s="237" t="s">
        <v>242</v>
      </c>
      <c r="P63" s="237" t="s">
        <v>242</v>
      </c>
      <c r="Q63" s="237">
        <v>1</v>
      </c>
      <c r="R63" s="237" t="s">
        <v>242</v>
      </c>
      <c r="S63" s="241"/>
      <c r="T63" s="241"/>
    </row>
    <row r="64" spans="2:20" ht="43.2">
      <c r="B64" s="230"/>
      <c r="C64" s="243" t="s">
        <v>425</v>
      </c>
      <c r="D64" s="232"/>
      <c r="E64" s="232"/>
      <c r="F64" s="233"/>
      <c r="G64" s="233"/>
      <c r="H64" s="233"/>
      <c r="I64" s="233"/>
      <c r="J64" s="233"/>
      <c r="K64" s="233"/>
      <c r="L64" s="233"/>
      <c r="M64" s="234"/>
      <c r="N64" s="234"/>
      <c r="O64" s="234"/>
      <c r="P64" s="234"/>
      <c r="Q64" s="234"/>
      <c r="R64" s="234"/>
      <c r="S64" s="241"/>
      <c r="T64" s="241"/>
    </row>
    <row r="65" spans="2:20" ht="28.8">
      <c r="B65" s="246" t="s">
        <v>426</v>
      </c>
      <c r="C65" s="247" t="s">
        <v>427</v>
      </c>
      <c r="D65" s="236" t="s">
        <v>256</v>
      </c>
      <c r="E65" s="236" t="s">
        <v>242</v>
      </c>
      <c r="F65" s="237"/>
      <c r="G65" s="237"/>
      <c r="H65" s="237"/>
      <c r="I65" s="244" t="s">
        <v>428</v>
      </c>
      <c r="J65" s="237" t="s">
        <v>429</v>
      </c>
      <c r="K65" s="237" t="s">
        <v>430</v>
      </c>
      <c r="L65" s="237" t="s">
        <v>431</v>
      </c>
      <c r="M65" s="237">
        <v>1</v>
      </c>
      <c r="N65" s="237">
        <v>1</v>
      </c>
      <c r="O65" s="237" t="s">
        <v>242</v>
      </c>
      <c r="P65" s="237" t="s">
        <v>242</v>
      </c>
      <c r="Q65" s="237">
        <v>1</v>
      </c>
      <c r="R65" s="237" t="s">
        <v>242</v>
      </c>
      <c r="S65" s="241"/>
      <c r="T65" s="241"/>
    </row>
    <row r="66" spans="2:20" ht="42.75" customHeight="1">
      <c r="B66" s="246" t="s">
        <v>432</v>
      </c>
      <c r="C66" s="247" t="s">
        <v>433</v>
      </c>
      <c r="D66" s="236" t="s">
        <v>236</v>
      </c>
      <c r="E66" s="236" t="s">
        <v>237</v>
      </c>
      <c r="F66" s="237"/>
      <c r="G66" s="237"/>
      <c r="H66" s="237"/>
      <c r="I66" s="244" t="s">
        <v>434</v>
      </c>
      <c r="J66" s="237" t="s">
        <v>435</v>
      </c>
      <c r="K66" s="237" t="s">
        <v>430</v>
      </c>
      <c r="L66" s="237" t="s">
        <v>431</v>
      </c>
      <c r="M66" s="237">
        <v>2</v>
      </c>
      <c r="N66" s="237">
        <v>1</v>
      </c>
      <c r="O66" s="237" t="s">
        <v>242</v>
      </c>
      <c r="P66" s="237" t="s">
        <v>242</v>
      </c>
      <c r="Q66" s="237">
        <v>1</v>
      </c>
      <c r="R66" s="237" t="s">
        <v>242</v>
      </c>
      <c r="S66" s="241"/>
      <c r="T66" s="241"/>
    </row>
    <row r="67" spans="2:20" ht="28.8">
      <c r="B67" s="246" t="s">
        <v>436</v>
      </c>
      <c r="C67" s="247" t="s">
        <v>437</v>
      </c>
      <c r="D67" s="236" t="s">
        <v>236</v>
      </c>
      <c r="E67" s="236" t="s">
        <v>237</v>
      </c>
      <c r="F67" s="237"/>
      <c r="G67" s="237"/>
      <c r="H67" s="237"/>
      <c r="I67" s="244" t="s">
        <v>438</v>
      </c>
      <c r="J67" s="237" t="s">
        <v>429</v>
      </c>
      <c r="K67" s="237" t="s">
        <v>430</v>
      </c>
      <c r="L67" s="237" t="s">
        <v>431</v>
      </c>
      <c r="M67" s="237">
        <v>1</v>
      </c>
      <c r="N67" s="237">
        <v>1</v>
      </c>
      <c r="O67" s="237" t="s">
        <v>242</v>
      </c>
      <c r="P67" s="237" t="s">
        <v>242</v>
      </c>
      <c r="Q67" s="237">
        <v>1</v>
      </c>
      <c r="R67" s="237" t="s">
        <v>242</v>
      </c>
      <c r="S67" s="241"/>
      <c r="T67" s="241"/>
    </row>
    <row r="68" spans="2:20" ht="57.6">
      <c r="B68" s="235" t="s">
        <v>439</v>
      </c>
      <c r="C68" s="247" t="s">
        <v>440</v>
      </c>
      <c r="D68" s="236" t="s">
        <v>236</v>
      </c>
      <c r="E68" s="236" t="s">
        <v>237</v>
      </c>
      <c r="F68" s="237"/>
      <c r="G68" s="237"/>
      <c r="H68" s="237"/>
      <c r="I68" s="244" t="s">
        <v>441</v>
      </c>
      <c r="J68" s="237" t="s">
        <v>442</v>
      </c>
      <c r="K68" s="237" t="s">
        <v>430</v>
      </c>
      <c r="L68" s="237" t="s">
        <v>431</v>
      </c>
      <c r="M68" s="238">
        <v>2</v>
      </c>
      <c r="N68" s="238">
        <v>1</v>
      </c>
      <c r="O68" s="237" t="s">
        <v>242</v>
      </c>
      <c r="P68" s="237" t="s">
        <v>242</v>
      </c>
      <c r="Q68" s="237">
        <v>1</v>
      </c>
      <c r="R68" s="237" t="s">
        <v>242</v>
      </c>
      <c r="S68" s="241"/>
      <c r="T68" s="241"/>
    </row>
    <row r="69" spans="2:20" ht="43.2">
      <c r="B69" s="235" t="s">
        <v>443</v>
      </c>
      <c r="C69" s="247" t="s">
        <v>444</v>
      </c>
      <c r="D69" s="236" t="s">
        <v>236</v>
      </c>
      <c r="E69" s="236" t="s">
        <v>237</v>
      </c>
      <c r="F69" s="237"/>
      <c r="G69" s="237"/>
      <c r="H69" s="237"/>
      <c r="I69" s="244" t="s">
        <v>445</v>
      </c>
      <c r="J69" s="237" t="s">
        <v>442</v>
      </c>
      <c r="K69" s="237" t="s">
        <v>430</v>
      </c>
      <c r="L69" s="237" t="s">
        <v>431</v>
      </c>
      <c r="M69" s="238">
        <v>2</v>
      </c>
      <c r="N69" s="238">
        <v>1</v>
      </c>
      <c r="O69" s="237" t="s">
        <v>242</v>
      </c>
      <c r="P69" s="237" t="s">
        <v>242</v>
      </c>
      <c r="Q69" s="237">
        <v>1</v>
      </c>
      <c r="R69" s="237" t="s">
        <v>242</v>
      </c>
      <c r="S69" s="241"/>
      <c r="T69" s="241"/>
    </row>
    <row r="70" spans="2:20" ht="43.2">
      <c r="B70" s="235" t="s">
        <v>446</v>
      </c>
      <c r="C70" s="247" t="s">
        <v>447</v>
      </c>
      <c r="D70" s="236" t="s">
        <v>236</v>
      </c>
      <c r="E70" s="236" t="s">
        <v>237</v>
      </c>
      <c r="F70" s="237"/>
      <c r="G70" s="237"/>
      <c r="H70" s="237"/>
      <c r="I70" s="244" t="s">
        <v>448</v>
      </c>
      <c r="J70" s="237" t="s">
        <v>449</v>
      </c>
      <c r="K70" s="237" t="s">
        <v>430</v>
      </c>
      <c r="L70" s="237" t="s">
        <v>431</v>
      </c>
      <c r="M70" s="238">
        <v>4</v>
      </c>
      <c r="N70" s="238">
        <v>1</v>
      </c>
      <c r="O70" s="237" t="s">
        <v>242</v>
      </c>
      <c r="P70" s="237" t="s">
        <v>242</v>
      </c>
      <c r="Q70" s="237">
        <v>1</v>
      </c>
      <c r="R70" s="237" t="s">
        <v>242</v>
      </c>
      <c r="S70" s="241"/>
      <c r="T70" s="241"/>
    </row>
    <row r="71" spans="2:20" ht="28.8">
      <c r="B71" s="246" t="s">
        <v>450</v>
      </c>
      <c r="C71" s="247" t="s">
        <v>451</v>
      </c>
      <c r="D71" s="236" t="s">
        <v>236</v>
      </c>
      <c r="E71" s="236" t="s">
        <v>237</v>
      </c>
      <c r="F71" s="237"/>
      <c r="G71" s="237"/>
      <c r="H71" s="237"/>
      <c r="I71" s="244" t="s">
        <v>452</v>
      </c>
      <c r="J71" s="237" t="s">
        <v>453</v>
      </c>
      <c r="K71" s="237" t="s">
        <v>430</v>
      </c>
      <c r="L71" s="237" t="s">
        <v>431</v>
      </c>
      <c r="M71" s="237">
        <v>1</v>
      </c>
      <c r="N71" s="237">
        <v>1</v>
      </c>
      <c r="O71" s="237" t="s">
        <v>242</v>
      </c>
      <c r="P71" s="237" t="s">
        <v>242</v>
      </c>
      <c r="Q71" s="237">
        <v>1</v>
      </c>
      <c r="R71" s="237" t="s">
        <v>242</v>
      </c>
      <c r="S71" s="241"/>
      <c r="T71" s="241"/>
    </row>
    <row r="72" spans="2:20" ht="43.2">
      <c r="B72" s="246" t="s">
        <v>454</v>
      </c>
      <c r="C72" s="247" t="s">
        <v>455</v>
      </c>
      <c r="D72" s="236" t="s">
        <v>236</v>
      </c>
      <c r="E72" s="236" t="s">
        <v>237</v>
      </c>
      <c r="F72" s="237"/>
      <c r="G72" s="237"/>
      <c r="H72" s="237"/>
      <c r="I72" s="244" t="s">
        <v>456</v>
      </c>
      <c r="J72" s="237" t="s">
        <v>453</v>
      </c>
      <c r="K72" s="237" t="s">
        <v>430</v>
      </c>
      <c r="L72" s="237" t="s">
        <v>431</v>
      </c>
      <c r="M72" s="237">
        <v>1</v>
      </c>
      <c r="N72" s="237">
        <v>1</v>
      </c>
      <c r="O72" s="237" t="s">
        <v>242</v>
      </c>
      <c r="P72" s="237" t="s">
        <v>242</v>
      </c>
      <c r="Q72" s="237">
        <v>1</v>
      </c>
      <c r="R72" s="237" t="s">
        <v>242</v>
      </c>
      <c r="S72" s="241"/>
      <c r="T72" s="241"/>
    </row>
    <row r="73" spans="2:20" ht="57.6">
      <c r="B73" s="230"/>
      <c r="C73" s="243" t="s">
        <v>457</v>
      </c>
      <c r="D73" s="232"/>
      <c r="E73" s="232"/>
      <c r="F73" s="233"/>
      <c r="G73" s="233"/>
      <c r="H73" s="233"/>
      <c r="I73" s="233"/>
      <c r="J73" s="233"/>
      <c r="K73" s="233"/>
      <c r="L73" s="233"/>
      <c r="M73" s="234"/>
      <c r="N73" s="234"/>
      <c r="O73" s="234"/>
      <c r="P73" s="234"/>
      <c r="Q73" s="234"/>
      <c r="R73" s="234"/>
      <c r="S73" s="241"/>
      <c r="T73" s="241"/>
    </row>
    <row r="74" spans="2:20" ht="43.2">
      <c r="B74" s="235" t="s">
        <v>458</v>
      </c>
      <c r="C74" s="236" t="s">
        <v>459</v>
      </c>
      <c r="D74" s="236" t="s">
        <v>236</v>
      </c>
      <c r="E74" s="236" t="s">
        <v>237</v>
      </c>
      <c r="F74" s="237"/>
      <c r="G74" s="237"/>
      <c r="H74" s="237"/>
      <c r="I74" s="244" t="s">
        <v>460</v>
      </c>
      <c r="J74" s="237">
        <v>12</v>
      </c>
      <c r="K74" s="237" t="s">
        <v>461</v>
      </c>
      <c r="L74" s="237" t="s">
        <v>462</v>
      </c>
      <c r="M74" s="238">
        <v>2</v>
      </c>
      <c r="N74" s="238">
        <v>1</v>
      </c>
      <c r="O74" s="237" t="s">
        <v>242</v>
      </c>
      <c r="P74" s="237" t="s">
        <v>242</v>
      </c>
      <c r="Q74" s="237">
        <v>1</v>
      </c>
      <c r="R74" s="237" t="s">
        <v>242</v>
      </c>
      <c r="S74" s="241"/>
      <c r="T74" s="241"/>
    </row>
    <row r="75" spans="2:20" ht="28.8">
      <c r="B75" s="230"/>
      <c r="C75" s="243" t="s">
        <v>463</v>
      </c>
      <c r="D75" s="232"/>
      <c r="E75" s="232"/>
      <c r="F75" s="233"/>
      <c r="G75" s="233"/>
      <c r="H75" s="233"/>
      <c r="I75" s="233"/>
      <c r="J75" s="233"/>
      <c r="K75" s="233"/>
      <c r="L75" s="233"/>
      <c r="M75" s="234"/>
      <c r="N75" s="234"/>
      <c r="O75" s="234"/>
      <c r="P75" s="234"/>
      <c r="Q75" s="234"/>
      <c r="R75" s="234"/>
      <c r="S75" s="241"/>
      <c r="T75" s="241"/>
    </row>
    <row r="76" spans="2:20" ht="28.8">
      <c r="B76" s="240" t="s">
        <v>464</v>
      </c>
      <c r="C76" s="236" t="s">
        <v>465</v>
      </c>
      <c r="D76" s="236" t="s">
        <v>256</v>
      </c>
      <c r="E76" s="236" t="s">
        <v>242</v>
      </c>
      <c r="F76" s="237"/>
      <c r="G76" s="237"/>
      <c r="H76" s="237"/>
      <c r="I76" s="244" t="s">
        <v>466</v>
      </c>
      <c r="J76" s="237" t="s">
        <v>467</v>
      </c>
      <c r="K76" s="237" t="s">
        <v>468</v>
      </c>
      <c r="L76" s="237" t="s">
        <v>469</v>
      </c>
      <c r="M76" s="237">
        <v>1</v>
      </c>
      <c r="N76" s="237">
        <v>1</v>
      </c>
      <c r="O76" s="237" t="s">
        <v>242</v>
      </c>
      <c r="P76" s="237" t="s">
        <v>242</v>
      </c>
      <c r="Q76" s="237">
        <v>1</v>
      </c>
      <c r="R76" s="237" t="s">
        <v>242</v>
      </c>
      <c r="S76" s="241"/>
      <c r="T76" s="241"/>
    </row>
    <row r="77" spans="2:20" ht="28.8">
      <c r="B77" s="240" t="s">
        <v>470</v>
      </c>
      <c r="C77" s="236" t="s">
        <v>471</v>
      </c>
      <c r="D77" s="236" t="s">
        <v>236</v>
      </c>
      <c r="E77" s="236" t="s">
        <v>237</v>
      </c>
      <c r="F77" s="237"/>
      <c r="G77" s="237"/>
      <c r="H77" s="237"/>
      <c r="I77" s="244" t="s">
        <v>472</v>
      </c>
      <c r="J77" s="237" t="s">
        <v>473</v>
      </c>
      <c r="K77" s="237" t="s">
        <v>468</v>
      </c>
      <c r="L77" s="237" t="s">
        <v>469</v>
      </c>
      <c r="M77" s="237" t="s">
        <v>474</v>
      </c>
      <c r="N77" s="237">
        <v>1</v>
      </c>
      <c r="O77" s="237" t="s">
        <v>242</v>
      </c>
      <c r="P77" s="237" t="s">
        <v>242</v>
      </c>
      <c r="Q77" s="237">
        <v>1</v>
      </c>
      <c r="R77" s="237" t="s">
        <v>242</v>
      </c>
      <c r="S77" s="241"/>
      <c r="T77" s="241"/>
    </row>
    <row r="78" spans="2:20" ht="43.2">
      <c r="B78" s="240" t="s">
        <v>475</v>
      </c>
      <c r="C78" s="236" t="s">
        <v>476</v>
      </c>
      <c r="D78" s="236" t="s">
        <v>236</v>
      </c>
      <c r="E78" s="236" t="s">
        <v>237</v>
      </c>
      <c r="F78" s="237"/>
      <c r="G78" s="237"/>
      <c r="H78" s="237"/>
      <c r="I78" s="244" t="s">
        <v>477</v>
      </c>
      <c r="J78" s="237" t="s">
        <v>478</v>
      </c>
      <c r="K78" s="237" t="s">
        <v>468</v>
      </c>
      <c r="L78" s="237" t="s">
        <v>469</v>
      </c>
      <c r="M78" s="237">
        <v>2</v>
      </c>
      <c r="N78" s="237">
        <v>1</v>
      </c>
      <c r="O78" s="237" t="s">
        <v>242</v>
      </c>
      <c r="P78" s="237" t="s">
        <v>242</v>
      </c>
      <c r="Q78" s="237">
        <v>1</v>
      </c>
      <c r="R78" s="237" t="s">
        <v>242</v>
      </c>
      <c r="S78" s="241"/>
      <c r="T78" s="241"/>
    </row>
    <row r="79" spans="2:20" ht="43.2">
      <c r="B79" s="240" t="s">
        <v>479</v>
      </c>
      <c r="C79" s="236" t="s">
        <v>480</v>
      </c>
      <c r="D79" s="236" t="s">
        <v>236</v>
      </c>
      <c r="E79" s="236" t="s">
        <v>237</v>
      </c>
      <c r="F79" s="237"/>
      <c r="G79" s="237"/>
      <c r="H79" s="237"/>
      <c r="I79" s="244" t="s">
        <v>481</v>
      </c>
      <c r="J79" s="237" t="s">
        <v>482</v>
      </c>
      <c r="K79" s="237" t="s">
        <v>468</v>
      </c>
      <c r="L79" s="237" t="s">
        <v>469</v>
      </c>
      <c r="M79" s="237">
        <v>2</v>
      </c>
      <c r="N79" s="237">
        <v>1</v>
      </c>
      <c r="O79" s="237" t="s">
        <v>242</v>
      </c>
      <c r="P79" s="237" t="s">
        <v>242</v>
      </c>
      <c r="Q79" s="237">
        <v>1</v>
      </c>
      <c r="R79" s="237" t="s">
        <v>242</v>
      </c>
      <c r="S79" s="241"/>
      <c r="T79" s="241"/>
    </row>
    <row r="80" spans="2:20" ht="28.8">
      <c r="B80" s="240" t="s">
        <v>483</v>
      </c>
      <c r="C80" s="236" t="s">
        <v>484</v>
      </c>
      <c r="D80" s="236" t="s">
        <v>236</v>
      </c>
      <c r="E80" s="236" t="s">
        <v>237</v>
      </c>
      <c r="F80" s="237"/>
      <c r="G80" s="237"/>
      <c r="H80" s="237"/>
      <c r="I80" s="244" t="s">
        <v>485</v>
      </c>
      <c r="J80" s="237" t="s">
        <v>482</v>
      </c>
      <c r="K80" s="237" t="s">
        <v>468</v>
      </c>
      <c r="L80" s="237" t="s">
        <v>469</v>
      </c>
      <c r="M80" s="237">
        <v>2</v>
      </c>
      <c r="N80" s="237">
        <v>1</v>
      </c>
      <c r="O80" s="237" t="s">
        <v>242</v>
      </c>
      <c r="P80" s="237" t="s">
        <v>242</v>
      </c>
      <c r="Q80" s="237">
        <v>1</v>
      </c>
      <c r="R80" s="237" t="s">
        <v>242</v>
      </c>
      <c r="S80" s="241"/>
      <c r="T80" s="241"/>
    </row>
    <row r="81" spans="1:20" ht="28.8">
      <c r="B81" s="240" t="s">
        <v>486</v>
      </c>
      <c r="C81" s="236" t="s">
        <v>487</v>
      </c>
      <c r="D81" s="236" t="s">
        <v>236</v>
      </c>
      <c r="E81" s="236" t="s">
        <v>237</v>
      </c>
      <c r="F81" s="237"/>
      <c r="G81" s="237"/>
      <c r="H81" s="237"/>
      <c r="I81" s="244" t="s">
        <v>488</v>
      </c>
      <c r="J81" s="237" t="s">
        <v>489</v>
      </c>
      <c r="K81" s="237" t="s">
        <v>468</v>
      </c>
      <c r="L81" s="237" t="s">
        <v>469</v>
      </c>
      <c r="M81" s="237">
        <v>2</v>
      </c>
      <c r="N81" s="237">
        <v>1</v>
      </c>
      <c r="O81" s="237" t="s">
        <v>242</v>
      </c>
      <c r="P81" s="237" t="s">
        <v>242</v>
      </c>
      <c r="Q81" s="237">
        <v>1</v>
      </c>
      <c r="R81" s="237" t="s">
        <v>242</v>
      </c>
      <c r="S81" s="241"/>
      <c r="T81" s="241"/>
    </row>
    <row r="82" spans="1:20" ht="14.4">
      <c r="B82" s="242" t="s">
        <v>490</v>
      </c>
      <c r="C82" s="236" t="s">
        <v>491</v>
      </c>
      <c r="D82" s="236" t="s">
        <v>236</v>
      </c>
      <c r="E82" s="236" t="s">
        <v>237</v>
      </c>
      <c r="F82" s="237"/>
      <c r="G82" s="237"/>
      <c r="H82" s="237"/>
      <c r="I82" s="244" t="s">
        <v>492</v>
      </c>
      <c r="J82" s="237" t="s">
        <v>493</v>
      </c>
      <c r="K82" s="237" t="s">
        <v>468</v>
      </c>
      <c r="L82" s="237" t="s">
        <v>469</v>
      </c>
      <c r="M82" s="238">
        <v>2</v>
      </c>
      <c r="N82" s="238">
        <v>1</v>
      </c>
      <c r="O82" s="237" t="s">
        <v>242</v>
      </c>
      <c r="P82" s="237" t="s">
        <v>242</v>
      </c>
      <c r="Q82" s="237">
        <v>1</v>
      </c>
      <c r="R82" s="237" t="s">
        <v>242</v>
      </c>
      <c r="S82" s="241"/>
      <c r="T82" s="241"/>
    </row>
    <row r="83" spans="1:20" ht="43.2">
      <c r="B83" s="242" t="s">
        <v>494</v>
      </c>
      <c r="C83" s="236" t="s">
        <v>495</v>
      </c>
      <c r="D83" s="236" t="s">
        <v>236</v>
      </c>
      <c r="E83" s="236" t="s">
        <v>237</v>
      </c>
      <c r="F83" s="237"/>
      <c r="G83" s="237"/>
      <c r="H83" s="237"/>
      <c r="I83" s="244" t="s">
        <v>496</v>
      </c>
      <c r="J83" s="237" t="s">
        <v>497</v>
      </c>
      <c r="K83" s="237" t="s">
        <v>468</v>
      </c>
      <c r="L83" s="237" t="s">
        <v>469</v>
      </c>
      <c r="M83" s="238">
        <v>4</v>
      </c>
      <c r="N83" s="238">
        <v>1</v>
      </c>
      <c r="O83" s="237" t="s">
        <v>242</v>
      </c>
      <c r="P83" s="237" t="s">
        <v>242</v>
      </c>
      <c r="Q83" s="237">
        <v>1</v>
      </c>
      <c r="R83" s="237" t="s">
        <v>242</v>
      </c>
      <c r="S83" s="241"/>
      <c r="T83" s="241"/>
    </row>
    <row r="84" spans="1:20" ht="14.4">
      <c r="B84" s="240" t="s">
        <v>498</v>
      </c>
      <c r="C84" s="236" t="s">
        <v>499</v>
      </c>
      <c r="D84" s="236" t="s">
        <v>236</v>
      </c>
      <c r="E84" s="236" t="s">
        <v>237</v>
      </c>
      <c r="F84" s="237"/>
      <c r="G84" s="237"/>
      <c r="H84" s="237"/>
      <c r="I84" s="244" t="s">
        <v>500</v>
      </c>
      <c r="J84" s="237" t="s">
        <v>501</v>
      </c>
      <c r="K84" s="237" t="s">
        <v>468</v>
      </c>
      <c r="L84" s="237" t="s">
        <v>469</v>
      </c>
      <c r="M84" s="237">
        <v>2</v>
      </c>
      <c r="N84" s="237">
        <v>1</v>
      </c>
      <c r="O84" s="237" t="s">
        <v>242</v>
      </c>
      <c r="P84" s="237" t="s">
        <v>242</v>
      </c>
      <c r="Q84" s="237">
        <v>1</v>
      </c>
      <c r="R84" s="237" t="s">
        <v>242</v>
      </c>
      <c r="S84" s="241"/>
      <c r="T84" s="241"/>
    </row>
    <row r="85" spans="1:20" ht="43.2">
      <c r="A85" s="248"/>
      <c r="B85" s="230"/>
      <c r="C85" s="243" t="s">
        <v>502</v>
      </c>
      <c r="D85" s="232"/>
      <c r="E85" s="232"/>
      <c r="F85" s="233"/>
      <c r="G85" s="233"/>
      <c r="H85" s="233"/>
      <c r="I85" s="233"/>
      <c r="J85" s="233"/>
      <c r="K85" s="233"/>
      <c r="L85" s="234"/>
      <c r="M85" s="234"/>
      <c r="N85" s="234"/>
      <c r="O85" s="234"/>
      <c r="P85" s="234"/>
      <c r="Q85" s="234"/>
      <c r="R85" s="234"/>
      <c r="S85" s="241"/>
      <c r="T85" s="241"/>
    </row>
    <row r="86" spans="1:20" ht="43.2">
      <c r="A86" s="249"/>
      <c r="B86" s="240" t="s">
        <v>503</v>
      </c>
      <c r="C86" s="236" t="s">
        <v>504</v>
      </c>
      <c r="D86" s="236" t="s">
        <v>256</v>
      </c>
      <c r="E86" s="236" t="s">
        <v>242</v>
      </c>
      <c r="F86" s="237"/>
      <c r="G86" s="237"/>
      <c r="H86" s="237"/>
      <c r="I86" s="244" t="s">
        <v>505</v>
      </c>
      <c r="J86" s="237" t="s">
        <v>506</v>
      </c>
      <c r="K86" s="237" t="s">
        <v>507</v>
      </c>
      <c r="L86" s="237" t="s">
        <v>508</v>
      </c>
      <c r="M86" s="237">
        <v>1</v>
      </c>
      <c r="N86" s="237">
        <v>1</v>
      </c>
      <c r="O86" s="237" t="s">
        <v>242</v>
      </c>
      <c r="P86" s="237" t="s">
        <v>242</v>
      </c>
      <c r="Q86" s="237">
        <v>1</v>
      </c>
      <c r="R86" s="237" t="s">
        <v>242</v>
      </c>
      <c r="S86" s="241"/>
      <c r="T86" s="241"/>
    </row>
    <row r="87" spans="1:20" ht="28.8">
      <c r="A87" s="249"/>
      <c r="B87" s="240" t="s">
        <v>509</v>
      </c>
      <c r="C87" s="236" t="s">
        <v>510</v>
      </c>
      <c r="D87" s="236" t="s">
        <v>236</v>
      </c>
      <c r="E87" s="236" t="s">
        <v>237</v>
      </c>
      <c r="F87" s="237"/>
      <c r="G87" s="237"/>
      <c r="H87" s="237"/>
      <c r="I87" s="244" t="s">
        <v>511</v>
      </c>
      <c r="J87" s="237" t="s">
        <v>512</v>
      </c>
      <c r="K87" s="237" t="s">
        <v>507</v>
      </c>
      <c r="L87" s="237" t="s">
        <v>508</v>
      </c>
      <c r="M87" s="237">
        <v>2</v>
      </c>
      <c r="N87" s="237">
        <v>1</v>
      </c>
      <c r="O87" s="237" t="s">
        <v>242</v>
      </c>
      <c r="P87" s="237" t="s">
        <v>242</v>
      </c>
      <c r="Q87" s="237">
        <v>1</v>
      </c>
      <c r="R87" s="237" t="s">
        <v>242</v>
      </c>
      <c r="S87" s="241"/>
      <c r="T87" s="241"/>
    </row>
    <row r="88" spans="1:20" ht="28.8">
      <c r="A88" s="249"/>
      <c r="B88" s="240" t="s">
        <v>513</v>
      </c>
      <c r="C88" s="236" t="s">
        <v>514</v>
      </c>
      <c r="D88" s="236" t="s">
        <v>236</v>
      </c>
      <c r="E88" s="236" t="s">
        <v>237</v>
      </c>
      <c r="F88" s="237"/>
      <c r="G88" s="237"/>
      <c r="H88" s="237"/>
      <c r="I88" s="244" t="s">
        <v>511</v>
      </c>
      <c r="J88" s="237" t="s">
        <v>512</v>
      </c>
      <c r="K88" s="237" t="s">
        <v>507</v>
      </c>
      <c r="L88" s="237" t="s">
        <v>508</v>
      </c>
      <c r="M88" s="237">
        <v>2</v>
      </c>
      <c r="N88" s="237">
        <v>1</v>
      </c>
      <c r="O88" s="237" t="s">
        <v>242</v>
      </c>
      <c r="P88" s="237" t="s">
        <v>242</v>
      </c>
      <c r="Q88" s="237">
        <v>1</v>
      </c>
      <c r="R88" s="237" t="s">
        <v>242</v>
      </c>
      <c r="S88" s="241"/>
      <c r="T88" s="241"/>
    </row>
    <row r="89" spans="1:20" ht="43.2">
      <c r="A89" s="249"/>
      <c r="B89" s="240" t="s">
        <v>515</v>
      </c>
      <c r="C89" s="236" t="s">
        <v>516</v>
      </c>
      <c r="D89" s="236" t="s">
        <v>236</v>
      </c>
      <c r="E89" s="236" t="s">
        <v>237</v>
      </c>
      <c r="F89" s="237"/>
      <c r="G89" s="237"/>
      <c r="H89" s="237"/>
      <c r="I89" s="244" t="s">
        <v>517</v>
      </c>
      <c r="J89" s="237" t="s">
        <v>518</v>
      </c>
      <c r="K89" s="237" t="s">
        <v>507</v>
      </c>
      <c r="L89" s="237" t="s">
        <v>508</v>
      </c>
      <c r="M89" s="237">
        <v>2</v>
      </c>
      <c r="N89" s="237">
        <v>1</v>
      </c>
      <c r="O89" s="237" t="s">
        <v>242</v>
      </c>
      <c r="P89" s="237" t="s">
        <v>242</v>
      </c>
      <c r="Q89" s="237">
        <v>1</v>
      </c>
      <c r="R89" s="237" t="s">
        <v>242</v>
      </c>
      <c r="S89" s="241"/>
      <c r="T89" s="241"/>
    </row>
    <row r="90" spans="1:20" ht="43.2">
      <c r="A90" s="249"/>
      <c r="B90" s="240" t="s">
        <v>519</v>
      </c>
      <c r="C90" s="236" t="s">
        <v>520</v>
      </c>
      <c r="D90" s="236" t="s">
        <v>236</v>
      </c>
      <c r="E90" s="236" t="s">
        <v>237</v>
      </c>
      <c r="F90" s="237"/>
      <c r="G90" s="237"/>
      <c r="H90" s="237"/>
      <c r="I90" s="244" t="s">
        <v>521</v>
      </c>
      <c r="J90" s="237" t="s">
        <v>518</v>
      </c>
      <c r="K90" s="237" t="s">
        <v>507</v>
      </c>
      <c r="L90" s="237" t="s">
        <v>508</v>
      </c>
      <c r="M90" s="237">
        <v>2</v>
      </c>
      <c r="N90" s="237">
        <v>1</v>
      </c>
      <c r="O90" s="237" t="s">
        <v>242</v>
      </c>
      <c r="P90" s="237" t="s">
        <v>242</v>
      </c>
      <c r="Q90" s="237">
        <v>1</v>
      </c>
      <c r="R90" s="237" t="s">
        <v>242</v>
      </c>
      <c r="S90" s="241"/>
      <c r="T90" s="241"/>
    </row>
    <row r="91" spans="1:20" ht="28.8">
      <c r="A91" s="249"/>
      <c r="B91" s="240" t="s">
        <v>522</v>
      </c>
      <c r="C91" s="236" t="s">
        <v>523</v>
      </c>
      <c r="D91" s="236" t="s">
        <v>236</v>
      </c>
      <c r="E91" s="236" t="s">
        <v>237</v>
      </c>
      <c r="F91" s="237"/>
      <c r="G91" s="237"/>
      <c r="H91" s="237"/>
      <c r="I91" s="244" t="s">
        <v>524</v>
      </c>
      <c r="J91" s="237" t="s">
        <v>525</v>
      </c>
      <c r="K91" s="237" t="s">
        <v>507</v>
      </c>
      <c r="L91" s="237" t="s">
        <v>508</v>
      </c>
      <c r="M91" s="237">
        <v>2</v>
      </c>
      <c r="N91" s="237">
        <v>1</v>
      </c>
      <c r="O91" s="237" t="s">
        <v>242</v>
      </c>
      <c r="P91" s="237" t="s">
        <v>242</v>
      </c>
      <c r="Q91" s="237">
        <v>1</v>
      </c>
      <c r="R91" s="237" t="s">
        <v>242</v>
      </c>
      <c r="S91" s="241"/>
      <c r="T91" s="241"/>
    </row>
    <row r="92" spans="1:20" ht="43.2">
      <c r="A92" s="249"/>
      <c r="B92" s="230"/>
      <c r="C92" s="243" t="s">
        <v>526</v>
      </c>
      <c r="D92" s="232"/>
      <c r="E92" s="232"/>
      <c r="F92" s="233"/>
      <c r="G92" s="233"/>
      <c r="H92" s="233"/>
      <c r="I92" s="233"/>
      <c r="J92" s="233"/>
      <c r="K92" s="233"/>
      <c r="L92" s="234"/>
      <c r="M92" s="234"/>
      <c r="N92" s="234"/>
      <c r="O92" s="234"/>
      <c r="P92" s="234"/>
      <c r="Q92" s="234"/>
      <c r="R92" s="234"/>
      <c r="S92" s="241"/>
      <c r="T92" s="241"/>
    </row>
    <row r="93" spans="1:20" ht="28.8">
      <c r="A93" s="249"/>
      <c r="B93" s="246" t="s">
        <v>527</v>
      </c>
      <c r="C93" s="236" t="s">
        <v>528</v>
      </c>
      <c r="D93" s="236" t="s">
        <v>256</v>
      </c>
      <c r="E93" s="236" t="s">
        <v>242</v>
      </c>
      <c r="F93" s="237"/>
      <c r="G93" s="237"/>
      <c r="H93" s="237"/>
      <c r="I93" s="244" t="s">
        <v>529</v>
      </c>
      <c r="J93" s="237" t="s">
        <v>530</v>
      </c>
      <c r="K93" s="237" t="s">
        <v>531</v>
      </c>
      <c r="L93" s="237" t="s">
        <v>532</v>
      </c>
      <c r="M93" s="237">
        <v>1</v>
      </c>
      <c r="N93" s="237">
        <v>1</v>
      </c>
      <c r="O93" s="237" t="s">
        <v>533</v>
      </c>
      <c r="P93" s="237" t="s">
        <v>242</v>
      </c>
      <c r="Q93" s="237">
        <v>1</v>
      </c>
      <c r="R93" s="237" t="s">
        <v>533</v>
      </c>
      <c r="S93" s="241"/>
      <c r="T93" s="241"/>
    </row>
    <row r="94" spans="1:20" ht="28.8">
      <c r="A94" s="249"/>
      <c r="B94" s="240" t="s">
        <v>534</v>
      </c>
      <c r="C94" s="236" t="s">
        <v>535</v>
      </c>
      <c r="D94" s="236" t="s">
        <v>236</v>
      </c>
      <c r="E94" s="236" t="s">
        <v>237</v>
      </c>
      <c r="F94" s="237"/>
      <c r="G94" s="237"/>
      <c r="H94" s="237"/>
      <c r="I94" s="250">
        <v>445</v>
      </c>
      <c r="J94" s="237" t="s">
        <v>536</v>
      </c>
      <c r="K94" s="237" t="s">
        <v>531</v>
      </c>
      <c r="L94" s="237" t="s">
        <v>532</v>
      </c>
      <c r="M94" s="237">
        <v>2</v>
      </c>
      <c r="N94" s="237">
        <v>1</v>
      </c>
      <c r="O94" s="237" t="s">
        <v>242</v>
      </c>
      <c r="P94" s="237" t="s">
        <v>242</v>
      </c>
      <c r="Q94" s="237">
        <v>1</v>
      </c>
      <c r="R94" s="237" t="s">
        <v>242</v>
      </c>
      <c r="S94" s="241"/>
      <c r="T94" s="241"/>
    </row>
    <row r="95" spans="1:20" ht="43.2">
      <c r="A95" s="249"/>
      <c r="B95" s="246" t="s">
        <v>537</v>
      </c>
      <c r="C95" s="236" t="s">
        <v>538</v>
      </c>
      <c r="D95" s="236" t="s">
        <v>256</v>
      </c>
      <c r="E95" s="236" t="s">
        <v>242</v>
      </c>
      <c r="F95" s="237"/>
      <c r="G95" s="237"/>
      <c r="H95" s="237"/>
      <c r="I95" s="244" t="s">
        <v>539</v>
      </c>
      <c r="J95" s="237" t="s">
        <v>540</v>
      </c>
      <c r="K95" s="237" t="s">
        <v>531</v>
      </c>
      <c r="L95" s="237" t="s">
        <v>532</v>
      </c>
      <c r="M95" s="237">
        <v>1</v>
      </c>
      <c r="N95" s="237">
        <v>1</v>
      </c>
      <c r="O95" s="237" t="s">
        <v>242</v>
      </c>
      <c r="P95" s="237" t="s">
        <v>242</v>
      </c>
      <c r="Q95" s="237">
        <v>1</v>
      </c>
      <c r="R95" s="237" t="s">
        <v>242</v>
      </c>
      <c r="S95" s="241"/>
      <c r="T95" s="241"/>
    </row>
    <row r="96" spans="1:20" ht="28.8">
      <c r="A96" s="249"/>
      <c r="B96" s="240" t="s">
        <v>541</v>
      </c>
      <c r="C96" s="236" t="s">
        <v>542</v>
      </c>
      <c r="D96" s="236" t="s">
        <v>236</v>
      </c>
      <c r="E96" s="236" t="s">
        <v>237</v>
      </c>
      <c r="F96" s="237"/>
      <c r="G96" s="237"/>
      <c r="H96" s="237"/>
      <c r="I96" s="244" t="s">
        <v>543</v>
      </c>
      <c r="J96" s="237" t="s">
        <v>544</v>
      </c>
      <c r="K96" s="237" t="s">
        <v>531</v>
      </c>
      <c r="L96" s="237" t="s">
        <v>532</v>
      </c>
      <c r="M96" s="237">
        <v>2</v>
      </c>
      <c r="N96" s="237">
        <v>1</v>
      </c>
      <c r="O96" s="237" t="s">
        <v>242</v>
      </c>
      <c r="P96" s="237" t="s">
        <v>242</v>
      </c>
      <c r="Q96" s="237">
        <v>1</v>
      </c>
      <c r="R96" s="237" t="s">
        <v>242</v>
      </c>
      <c r="S96" s="241"/>
      <c r="T96" s="241"/>
    </row>
    <row r="97" spans="1:20" ht="28.8">
      <c r="A97" s="249"/>
      <c r="B97" s="242" t="s">
        <v>545</v>
      </c>
      <c r="C97" s="236" t="s">
        <v>546</v>
      </c>
      <c r="D97" s="236" t="s">
        <v>236</v>
      </c>
      <c r="E97" s="236" t="s">
        <v>237</v>
      </c>
      <c r="F97" s="237"/>
      <c r="G97" s="237"/>
      <c r="H97" s="237"/>
      <c r="I97" s="244" t="s">
        <v>448</v>
      </c>
      <c r="J97" s="237" t="s">
        <v>547</v>
      </c>
      <c r="K97" s="237" t="s">
        <v>531</v>
      </c>
      <c r="L97" s="237" t="s">
        <v>532</v>
      </c>
      <c r="M97" s="238">
        <v>4</v>
      </c>
      <c r="N97" s="238">
        <v>1</v>
      </c>
      <c r="O97" s="237" t="s">
        <v>242</v>
      </c>
      <c r="P97" s="237" t="s">
        <v>242</v>
      </c>
      <c r="Q97" s="237">
        <v>1</v>
      </c>
      <c r="R97" s="237" t="s">
        <v>242</v>
      </c>
      <c r="S97" s="241"/>
      <c r="T97" s="241"/>
    </row>
    <row r="98" spans="1:20" ht="14.4">
      <c r="A98" s="249"/>
      <c r="B98" s="246" t="s">
        <v>548</v>
      </c>
      <c r="C98" s="236" t="s">
        <v>549</v>
      </c>
      <c r="D98" s="236" t="s">
        <v>236</v>
      </c>
      <c r="E98" s="236" t="s">
        <v>237</v>
      </c>
      <c r="F98" s="237"/>
      <c r="G98" s="237"/>
      <c r="H98" s="237"/>
      <c r="I98" s="244" t="s">
        <v>550</v>
      </c>
      <c r="J98" s="237" t="s">
        <v>551</v>
      </c>
      <c r="K98" s="237" t="s">
        <v>531</v>
      </c>
      <c r="L98" s="237" t="s">
        <v>532</v>
      </c>
      <c r="M98" s="237">
        <v>2</v>
      </c>
      <c r="N98" s="237">
        <v>1</v>
      </c>
      <c r="O98" s="237" t="s">
        <v>242</v>
      </c>
      <c r="P98" s="237" t="s">
        <v>242</v>
      </c>
      <c r="Q98" s="237">
        <v>1</v>
      </c>
      <c r="R98" s="237" t="s">
        <v>242</v>
      </c>
      <c r="S98" s="241"/>
      <c r="T98" s="241"/>
    </row>
    <row r="99" spans="1:20" ht="28.8">
      <c r="A99" s="249"/>
      <c r="B99" s="246" t="s">
        <v>552</v>
      </c>
      <c r="C99" s="236" t="s">
        <v>553</v>
      </c>
      <c r="D99" s="236" t="s">
        <v>236</v>
      </c>
      <c r="E99" s="236" t="s">
        <v>275</v>
      </c>
      <c r="F99" s="237"/>
      <c r="G99" s="237"/>
      <c r="H99" s="237"/>
      <c r="I99" s="244" t="s">
        <v>554</v>
      </c>
      <c r="J99" s="237" t="s">
        <v>555</v>
      </c>
      <c r="K99" s="237" t="s">
        <v>531</v>
      </c>
      <c r="L99" s="237" t="s">
        <v>532</v>
      </c>
      <c r="M99" s="237">
        <v>2</v>
      </c>
      <c r="N99" s="237">
        <v>1</v>
      </c>
      <c r="O99" s="237" t="s">
        <v>242</v>
      </c>
      <c r="P99" s="237" t="s">
        <v>242</v>
      </c>
      <c r="Q99" s="237">
        <v>1</v>
      </c>
      <c r="R99" s="237" t="s">
        <v>242</v>
      </c>
      <c r="S99" s="241"/>
      <c r="T99" s="241"/>
    </row>
    <row r="100" spans="1:20" ht="28.8">
      <c r="A100" s="249"/>
      <c r="B100" s="230"/>
      <c r="C100" s="243" t="s">
        <v>556</v>
      </c>
      <c r="D100" s="232"/>
      <c r="E100" s="232"/>
      <c r="F100" s="233"/>
      <c r="G100" s="233"/>
      <c r="H100" s="233"/>
      <c r="I100" s="233"/>
      <c r="J100" s="233"/>
      <c r="K100" s="233"/>
      <c r="L100" s="234"/>
      <c r="M100" s="234"/>
      <c r="N100" s="234"/>
      <c r="O100" s="234"/>
      <c r="P100" s="234"/>
      <c r="Q100" s="234"/>
      <c r="R100" s="234"/>
      <c r="S100" s="241"/>
      <c r="T100" s="241"/>
    </row>
    <row r="101" spans="1:20" ht="43.2">
      <c r="A101" s="249"/>
      <c r="B101" s="240" t="s">
        <v>557</v>
      </c>
      <c r="C101" s="236" t="s">
        <v>558</v>
      </c>
      <c r="D101" s="236" t="s">
        <v>256</v>
      </c>
      <c r="E101" s="236" t="s">
        <v>242</v>
      </c>
      <c r="F101" s="237"/>
      <c r="G101" s="237"/>
      <c r="H101" s="237"/>
      <c r="I101" s="244" t="s">
        <v>559</v>
      </c>
      <c r="J101" s="237">
        <v>16</v>
      </c>
      <c r="K101" s="237" t="s">
        <v>560</v>
      </c>
      <c r="L101" s="237" t="s">
        <v>561</v>
      </c>
      <c r="M101" s="237">
        <v>1</v>
      </c>
      <c r="N101" s="237">
        <v>1</v>
      </c>
      <c r="O101" s="237" t="s">
        <v>562</v>
      </c>
      <c r="P101" s="237" t="s">
        <v>242</v>
      </c>
      <c r="Q101" s="237">
        <v>1</v>
      </c>
      <c r="R101" s="237" t="s">
        <v>562</v>
      </c>
      <c r="S101" s="241"/>
      <c r="T101" s="241"/>
    </row>
    <row r="102" spans="1:20" ht="28.8">
      <c r="A102" s="249"/>
      <c r="B102" s="240" t="s">
        <v>563</v>
      </c>
      <c r="C102" s="236" t="s">
        <v>564</v>
      </c>
      <c r="D102" s="236" t="s">
        <v>236</v>
      </c>
      <c r="E102" s="236" t="s">
        <v>237</v>
      </c>
      <c r="F102" s="237"/>
      <c r="G102" s="237"/>
      <c r="H102" s="237"/>
      <c r="I102" s="244" t="s">
        <v>565</v>
      </c>
      <c r="J102" s="237">
        <v>16</v>
      </c>
      <c r="K102" s="237" t="s">
        <v>560</v>
      </c>
      <c r="L102" s="237" t="s">
        <v>561</v>
      </c>
      <c r="M102" s="237">
        <v>1</v>
      </c>
      <c r="N102" s="237">
        <v>1</v>
      </c>
      <c r="O102" s="237" t="s">
        <v>242</v>
      </c>
      <c r="P102" s="237" t="s">
        <v>242</v>
      </c>
      <c r="Q102" s="237">
        <v>1</v>
      </c>
      <c r="R102" s="237" t="s">
        <v>242</v>
      </c>
      <c r="S102" s="241"/>
      <c r="T102" s="241"/>
    </row>
    <row r="103" spans="1:20" ht="28.8">
      <c r="A103" s="249"/>
      <c r="B103" s="230"/>
      <c r="C103" s="243" t="s">
        <v>566</v>
      </c>
      <c r="D103" s="232"/>
      <c r="E103" s="232"/>
      <c r="F103" s="233"/>
      <c r="G103" s="233"/>
      <c r="H103" s="233"/>
      <c r="I103" s="233"/>
      <c r="J103" s="233"/>
      <c r="K103" s="233"/>
      <c r="L103" s="234"/>
      <c r="M103" s="234"/>
      <c r="N103" s="234"/>
      <c r="O103" s="234"/>
      <c r="P103" s="234"/>
      <c r="Q103" s="234"/>
      <c r="R103" s="234"/>
      <c r="S103" s="241"/>
      <c r="T103" s="241"/>
    </row>
    <row r="104" spans="1:20" ht="43.2">
      <c r="B104" s="242" t="s">
        <v>567</v>
      </c>
      <c r="C104" s="236" t="s">
        <v>568</v>
      </c>
      <c r="D104" s="236" t="s">
        <v>256</v>
      </c>
      <c r="E104" s="236" t="s">
        <v>242</v>
      </c>
      <c r="F104" s="237"/>
      <c r="G104" s="237"/>
      <c r="H104" s="237"/>
      <c r="I104" s="244" t="s">
        <v>569</v>
      </c>
      <c r="J104" s="237" t="s">
        <v>570</v>
      </c>
      <c r="K104" s="237" t="s">
        <v>571</v>
      </c>
      <c r="L104" s="237" t="s">
        <v>572</v>
      </c>
      <c r="M104" s="238">
        <v>1</v>
      </c>
      <c r="N104" s="238">
        <v>1</v>
      </c>
      <c r="O104" s="237" t="s">
        <v>573</v>
      </c>
      <c r="P104" s="237" t="s">
        <v>242</v>
      </c>
      <c r="Q104" s="237">
        <v>1</v>
      </c>
      <c r="R104" s="237" t="s">
        <v>573</v>
      </c>
      <c r="S104" s="241"/>
      <c r="T104" s="241"/>
    </row>
    <row r="105" spans="1:20" ht="14.4">
      <c r="B105" s="242" t="s">
        <v>574</v>
      </c>
      <c r="C105" s="236" t="s">
        <v>575</v>
      </c>
      <c r="D105" s="236" t="s">
        <v>236</v>
      </c>
      <c r="E105" s="236" t="s">
        <v>275</v>
      </c>
      <c r="F105" s="237"/>
      <c r="G105" s="237"/>
      <c r="H105" s="237"/>
      <c r="I105" s="244" t="s">
        <v>576</v>
      </c>
      <c r="J105" s="237" t="s">
        <v>577</v>
      </c>
      <c r="K105" s="237" t="s">
        <v>571</v>
      </c>
      <c r="L105" s="237" t="s">
        <v>572</v>
      </c>
      <c r="M105" s="238">
        <v>1</v>
      </c>
      <c r="N105" s="238">
        <v>1</v>
      </c>
      <c r="O105" s="237">
        <v>1</v>
      </c>
      <c r="P105" s="237" t="s">
        <v>242</v>
      </c>
      <c r="Q105" s="237">
        <v>1</v>
      </c>
      <c r="R105" s="237">
        <v>1</v>
      </c>
      <c r="S105" s="241"/>
      <c r="T105" s="241"/>
    </row>
    <row r="106" spans="1:20" ht="43.2">
      <c r="B106" s="242" t="s">
        <v>578</v>
      </c>
      <c r="C106" s="236" t="s">
        <v>579</v>
      </c>
      <c r="D106" s="236" t="s">
        <v>236</v>
      </c>
      <c r="E106" s="236" t="s">
        <v>275</v>
      </c>
      <c r="F106" s="237"/>
      <c r="G106" s="237"/>
      <c r="H106" s="237"/>
      <c r="I106" s="244" t="s">
        <v>580</v>
      </c>
      <c r="J106" s="237" t="s">
        <v>581</v>
      </c>
      <c r="K106" s="237" t="s">
        <v>571</v>
      </c>
      <c r="L106" s="237" t="s">
        <v>572</v>
      </c>
      <c r="M106" s="238">
        <v>1</v>
      </c>
      <c r="N106" s="238">
        <v>1</v>
      </c>
      <c r="O106" s="237">
        <v>1</v>
      </c>
      <c r="P106" s="237" t="s">
        <v>242</v>
      </c>
      <c r="Q106" s="237">
        <v>1</v>
      </c>
      <c r="R106" s="237">
        <v>1</v>
      </c>
      <c r="S106" s="241"/>
      <c r="T106" s="241"/>
    </row>
    <row r="107" spans="1:20" ht="14.4">
      <c r="B107" s="242" t="s">
        <v>582</v>
      </c>
      <c r="C107" s="236" t="s">
        <v>583</v>
      </c>
      <c r="D107" s="236" t="s">
        <v>236</v>
      </c>
      <c r="E107" s="236" t="s">
        <v>275</v>
      </c>
      <c r="F107" s="237"/>
      <c r="G107" s="237"/>
      <c r="H107" s="237"/>
      <c r="I107" s="244" t="s">
        <v>584</v>
      </c>
      <c r="J107" s="237" t="s">
        <v>585</v>
      </c>
      <c r="K107" s="237" t="s">
        <v>571</v>
      </c>
      <c r="L107" s="237" t="s">
        <v>572</v>
      </c>
      <c r="M107" s="238">
        <v>1</v>
      </c>
      <c r="N107" s="238">
        <v>1</v>
      </c>
      <c r="O107" s="237">
        <v>1</v>
      </c>
      <c r="P107" s="237" t="s">
        <v>242</v>
      </c>
      <c r="Q107" s="237">
        <v>1</v>
      </c>
      <c r="R107" s="237">
        <v>1</v>
      </c>
      <c r="S107" s="241"/>
      <c r="T107" s="241"/>
    </row>
    <row r="108" spans="1:20" ht="28.8">
      <c r="B108" s="242" t="s">
        <v>586</v>
      </c>
      <c r="C108" s="236" t="s">
        <v>587</v>
      </c>
      <c r="D108" s="236" t="s">
        <v>236</v>
      </c>
      <c r="E108" s="236" t="s">
        <v>275</v>
      </c>
      <c r="F108" s="237"/>
      <c r="G108" s="237"/>
      <c r="H108" s="237"/>
      <c r="I108" s="244" t="s">
        <v>588</v>
      </c>
      <c r="J108" s="237" t="s">
        <v>589</v>
      </c>
      <c r="K108" s="237" t="s">
        <v>571</v>
      </c>
      <c r="L108" s="237" t="s">
        <v>572</v>
      </c>
      <c r="M108" s="238">
        <v>1</v>
      </c>
      <c r="N108" s="238">
        <v>1</v>
      </c>
      <c r="O108" s="237">
        <v>1</v>
      </c>
      <c r="P108" s="237" t="s">
        <v>242</v>
      </c>
      <c r="Q108" s="237">
        <v>1</v>
      </c>
      <c r="R108" s="237">
        <v>1</v>
      </c>
      <c r="S108" s="241"/>
      <c r="T108" s="241"/>
    </row>
    <row r="109" spans="1:20" ht="43.2">
      <c r="B109" s="242" t="s">
        <v>590</v>
      </c>
      <c r="C109" s="236" t="s">
        <v>591</v>
      </c>
      <c r="D109" s="236" t="s">
        <v>236</v>
      </c>
      <c r="E109" s="236" t="s">
        <v>275</v>
      </c>
      <c r="F109" s="237"/>
      <c r="G109" s="237"/>
      <c r="H109" s="237"/>
      <c r="I109" s="244" t="s">
        <v>592</v>
      </c>
      <c r="J109" s="237" t="s">
        <v>589</v>
      </c>
      <c r="K109" s="237" t="s">
        <v>571</v>
      </c>
      <c r="L109" s="237" t="s">
        <v>572</v>
      </c>
      <c r="M109" s="238">
        <v>1</v>
      </c>
      <c r="N109" s="238">
        <v>1</v>
      </c>
      <c r="O109" s="237" t="s">
        <v>242</v>
      </c>
      <c r="P109" s="237" t="s">
        <v>242</v>
      </c>
      <c r="Q109" s="237">
        <v>1</v>
      </c>
      <c r="R109" s="237" t="s">
        <v>242</v>
      </c>
      <c r="S109" s="241"/>
      <c r="T109" s="241"/>
    </row>
    <row r="110" spans="1:20" ht="28.8">
      <c r="B110" s="230"/>
      <c r="C110" s="243" t="s">
        <v>593</v>
      </c>
      <c r="D110" s="232"/>
      <c r="E110" s="232"/>
      <c r="F110" s="233"/>
      <c r="G110" s="233"/>
      <c r="H110" s="233"/>
      <c r="I110" s="233"/>
      <c r="J110" s="233"/>
      <c r="K110" s="233"/>
      <c r="L110" s="234"/>
      <c r="M110" s="234"/>
      <c r="N110" s="234"/>
      <c r="O110" s="234"/>
      <c r="P110" s="234"/>
      <c r="Q110" s="234"/>
      <c r="R110" s="234"/>
      <c r="S110" s="241"/>
      <c r="T110" s="241"/>
    </row>
    <row r="111" spans="1:20" ht="14.4">
      <c r="B111" s="240" t="s">
        <v>594</v>
      </c>
      <c r="C111" s="236" t="s">
        <v>595</v>
      </c>
      <c r="D111" s="236" t="s">
        <v>236</v>
      </c>
      <c r="E111" s="236" t="s">
        <v>237</v>
      </c>
      <c r="F111" s="237"/>
      <c r="G111" s="237"/>
      <c r="H111" s="237"/>
      <c r="I111" s="244" t="s">
        <v>596</v>
      </c>
      <c r="J111" s="237">
        <v>18</v>
      </c>
      <c r="K111" s="237" t="s">
        <v>597</v>
      </c>
      <c r="L111" s="237" t="s">
        <v>598</v>
      </c>
      <c r="M111" s="237">
        <v>1</v>
      </c>
      <c r="N111" s="237">
        <v>1</v>
      </c>
      <c r="O111" s="237" t="s">
        <v>242</v>
      </c>
      <c r="P111" s="237" t="s">
        <v>242</v>
      </c>
      <c r="Q111" s="237">
        <v>1</v>
      </c>
      <c r="R111" s="237" t="s">
        <v>242</v>
      </c>
      <c r="S111" s="241"/>
      <c r="T111" s="241"/>
    </row>
    <row r="112" spans="1:20" ht="28.8">
      <c r="B112" s="240" t="s">
        <v>599</v>
      </c>
      <c r="C112" s="236" t="s">
        <v>600</v>
      </c>
      <c r="D112" s="236" t="s">
        <v>236</v>
      </c>
      <c r="E112" s="236" t="s">
        <v>237</v>
      </c>
      <c r="F112" s="237"/>
      <c r="G112" s="237"/>
      <c r="H112" s="237"/>
      <c r="I112" s="244" t="s">
        <v>596</v>
      </c>
      <c r="J112" s="237">
        <v>18</v>
      </c>
      <c r="K112" s="237" t="s">
        <v>597</v>
      </c>
      <c r="L112" s="237" t="s">
        <v>598</v>
      </c>
      <c r="M112" s="237">
        <v>1</v>
      </c>
      <c r="N112" s="237">
        <v>1</v>
      </c>
      <c r="O112" s="237" t="s">
        <v>242</v>
      </c>
      <c r="P112" s="237" t="s">
        <v>242</v>
      </c>
      <c r="Q112" s="237">
        <v>1</v>
      </c>
      <c r="R112" s="237" t="s">
        <v>242</v>
      </c>
      <c r="S112" s="241"/>
      <c r="T112" s="241"/>
    </row>
    <row r="113" spans="1:20" ht="14.4">
      <c r="B113" s="240" t="s">
        <v>601</v>
      </c>
      <c r="C113" s="236" t="s">
        <v>602</v>
      </c>
      <c r="D113" s="236" t="s">
        <v>236</v>
      </c>
      <c r="E113" s="236" t="s">
        <v>237</v>
      </c>
      <c r="F113" s="237"/>
      <c r="G113" s="237"/>
      <c r="H113" s="237"/>
      <c r="I113" s="244" t="s">
        <v>596</v>
      </c>
      <c r="J113" s="237">
        <v>18</v>
      </c>
      <c r="K113" s="237" t="s">
        <v>597</v>
      </c>
      <c r="L113" s="237" t="s">
        <v>598</v>
      </c>
      <c r="M113" s="237">
        <v>1</v>
      </c>
      <c r="N113" s="237">
        <v>1</v>
      </c>
      <c r="O113" s="237" t="s">
        <v>242</v>
      </c>
      <c r="P113" s="237" t="s">
        <v>242</v>
      </c>
      <c r="Q113" s="237">
        <v>1</v>
      </c>
      <c r="R113" s="237" t="s">
        <v>242</v>
      </c>
      <c r="S113" s="241"/>
      <c r="T113" s="241"/>
    </row>
    <row r="114" spans="1:20" ht="14.4">
      <c r="B114" s="240" t="s">
        <v>603</v>
      </c>
      <c r="C114" s="236" t="s">
        <v>604</v>
      </c>
      <c r="D114" s="236" t="s">
        <v>256</v>
      </c>
      <c r="E114" s="236" t="s">
        <v>242</v>
      </c>
      <c r="F114" s="237"/>
      <c r="G114" s="237"/>
      <c r="H114" s="237"/>
      <c r="I114" s="244" t="s">
        <v>596</v>
      </c>
      <c r="J114" s="237">
        <v>18</v>
      </c>
      <c r="K114" s="237" t="s">
        <v>597</v>
      </c>
      <c r="L114" s="237" t="s">
        <v>598</v>
      </c>
      <c r="M114" s="237">
        <v>1</v>
      </c>
      <c r="N114" s="237">
        <v>1</v>
      </c>
      <c r="O114" s="237" t="s">
        <v>242</v>
      </c>
      <c r="P114" s="237" t="s">
        <v>242</v>
      </c>
      <c r="Q114" s="237">
        <v>1</v>
      </c>
      <c r="R114" s="237" t="s">
        <v>242</v>
      </c>
      <c r="S114" s="241"/>
      <c r="T114" s="241"/>
    </row>
    <row r="115" spans="1:20" ht="43.2">
      <c r="B115" s="230"/>
      <c r="C115" s="251" t="s">
        <v>605</v>
      </c>
      <c r="D115" s="232"/>
      <c r="E115" s="232"/>
      <c r="F115" s="233"/>
      <c r="G115" s="233"/>
      <c r="H115" s="233"/>
      <c r="I115" s="233"/>
      <c r="J115" s="233"/>
      <c r="K115" s="233"/>
      <c r="L115" s="234"/>
      <c r="M115" s="234"/>
      <c r="N115" s="234"/>
      <c r="O115" s="234"/>
      <c r="P115" s="234"/>
      <c r="Q115" s="234"/>
      <c r="R115" s="234"/>
      <c r="S115" s="241"/>
      <c r="T115" s="241"/>
    </row>
    <row r="116" spans="1:20" ht="28.8">
      <c r="B116" s="252" t="s">
        <v>606</v>
      </c>
      <c r="C116" s="236" t="s">
        <v>607</v>
      </c>
      <c r="D116" s="236" t="s">
        <v>256</v>
      </c>
      <c r="E116" s="236" t="s">
        <v>242</v>
      </c>
      <c r="F116" s="237"/>
      <c r="G116" s="237"/>
      <c r="H116" s="237"/>
      <c r="I116" s="244" t="s">
        <v>608</v>
      </c>
      <c r="J116" s="237" t="s">
        <v>609</v>
      </c>
      <c r="K116" s="237" t="s">
        <v>610</v>
      </c>
      <c r="L116" s="237" t="s">
        <v>611</v>
      </c>
      <c r="M116" s="237">
        <v>1</v>
      </c>
      <c r="N116" s="237">
        <v>1</v>
      </c>
      <c r="O116" s="237" t="s">
        <v>242</v>
      </c>
      <c r="P116" s="237" t="s">
        <v>242</v>
      </c>
      <c r="Q116" s="237">
        <v>1</v>
      </c>
      <c r="R116" s="237" t="s">
        <v>242</v>
      </c>
      <c r="S116" s="241"/>
      <c r="T116" s="241"/>
    </row>
    <row r="117" spans="1:20" ht="15" thickBot="1">
      <c r="B117" s="252" t="s">
        <v>612</v>
      </c>
      <c r="C117" s="236" t="s">
        <v>613</v>
      </c>
      <c r="D117" s="236" t="s">
        <v>236</v>
      </c>
      <c r="E117" s="236" t="s">
        <v>275</v>
      </c>
      <c r="F117" s="237"/>
      <c r="G117" s="237"/>
      <c r="H117" s="237"/>
      <c r="I117" s="244" t="s">
        <v>608</v>
      </c>
      <c r="J117" s="237" t="s">
        <v>609</v>
      </c>
      <c r="K117" s="237" t="s">
        <v>610</v>
      </c>
      <c r="L117" s="237" t="s">
        <v>611</v>
      </c>
      <c r="M117" s="237">
        <v>2</v>
      </c>
      <c r="N117" s="237">
        <v>1</v>
      </c>
      <c r="O117" s="237" t="s">
        <v>242</v>
      </c>
      <c r="P117" s="237" t="s">
        <v>242</v>
      </c>
      <c r="Q117" s="237">
        <v>1</v>
      </c>
      <c r="R117" s="237" t="s">
        <v>242</v>
      </c>
      <c r="S117" s="241"/>
      <c r="T117" s="241"/>
    </row>
    <row r="118" spans="1:20" ht="15" thickBot="1">
      <c r="B118" s="253" t="s">
        <v>614</v>
      </c>
      <c r="C118" s="254"/>
      <c r="D118" s="254"/>
      <c r="E118" s="254"/>
      <c r="F118" s="254"/>
      <c r="G118" s="254"/>
      <c r="H118" s="254"/>
      <c r="I118" s="254"/>
      <c r="J118" s="254"/>
      <c r="K118" s="254"/>
      <c r="L118" s="254"/>
      <c r="M118" s="254"/>
      <c r="N118" s="254"/>
      <c r="O118" s="254"/>
      <c r="P118" s="254"/>
      <c r="Q118" s="254"/>
      <c r="R118" s="254"/>
      <c r="S118" s="203"/>
      <c r="T118" s="203"/>
    </row>
    <row r="119" spans="1:20" ht="28.8">
      <c r="A119" s="204" t="s">
        <v>615</v>
      </c>
      <c r="B119" s="245" t="s">
        <v>616</v>
      </c>
      <c r="C119" s="236"/>
      <c r="D119" s="236"/>
      <c r="E119" s="236" t="s">
        <v>242</v>
      </c>
      <c r="F119" s="237"/>
      <c r="G119" s="237"/>
      <c r="H119" s="237"/>
      <c r="I119" s="244" t="s">
        <v>617</v>
      </c>
      <c r="J119" s="250" t="s">
        <v>242</v>
      </c>
      <c r="K119" s="250" t="s">
        <v>242</v>
      </c>
      <c r="L119" s="250" t="s">
        <v>242</v>
      </c>
      <c r="M119" s="255"/>
      <c r="N119" s="255"/>
      <c r="O119" s="250"/>
      <c r="P119" s="250"/>
      <c r="Q119" s="250"/>
      <c r="R119" s="250"/>
      <c r="S119" s="241"/>
      <c r="T119" s="241"/>
    </row>
    <row r="120" spans="1:20" ht="29.4" thickBot="1">
      <c r="B120" s="245" t="s">
        <v>618</v>
      </c>
      <c r="C120" s="236"/>
      <c r="D120" s="236"/>
      <c r="E120" s="236" t="s">
        <v>242</v>
      </c>
      <c r="F120" s="237"/>
      <c r="G120" s="237"/>
      <c r="H120" s="237"/>
      <c r="I120" s="244" t="s">
        <v>617</v>
      </c>
      <c r="J120" s="250" t="s">
        <v>242</v>
      </c>
      <c r="K120" s="250" t="s">
        <v>242</v>
      </c>
      <c r="L120" s="250" t="s">
        <v>242</v>
      </c>
      <c r="M120" s="255"/>
      <c r="N120" s="255"/>
      <c r="O120" s="250"/>
      <c r="P120" s="250"/>
      <c r="Q120" s="250"/>
      <c r="R120" s="250"/>
      <c r="S120" s="241"/>
      <c r="T120" s="241"/>
    </row>
    <row r="121" spans="1:20" ht="14.4">
      <c r="B121" s="256" t="s">
        <v>619</v>
      </c>
      <c r="C121" s="254"/>
      <c r="D121" s="254"/>
      <c r="E121" s="254"/>
      <c r="F121" s="254"/>
      <c r="G121" s="254"/>
      <c r="H121" s="254"/>
      <c r="I121" s="254"/>
      <c r="J121" s="254"/>
      <c r="K121" s="254"/>
      <c r="L121" s="254"/>
      <c r="M121" s="254"/>
      <c r="N121" s="254"/>
      <c r="O121" s="254"/>
      <c r="P121" s="254"/>
      <c r="Q121" s="254"/>
      <c r="R121" s="254"/>
      <c r="S121" s="203"/>
      <c r="T121" s="203"/>
    </row>
    <row r="122" spans="1:20" ht="28.8">
      <c r="B122" s="257"/>
      <c r="C122" s="258" t="s">
        <v>620</v>
      </c>
      <c r="D122" s="233"/>
      <c r="E122" s="233"/>
      <c r="F122" s="233"/>
      <c r="G122" s="233"/>
      <c r="H122" s="259"/>
      <c r="I122" s="259"/>
      <c r="J122" s="233"/>
      <c r="K122" s="233"/>
      <c r="L122" s="234"/>
      <c r="M122" s="234"/>
      <c r="N122" s="234"/>
      <c r="O122" s="234"/>
      <c r="P122" s="234"/>
      <c r="Q122" s="234"/>
      <c r="R122" s="234"/>
      <c r="S122" s="259"/>
      <c r="T122" s="203"/>
    </row>
    <row r="123" spans="1:20" ht="101.4" thickBot="1">
      <c r="B123" s="240" t="s">
        <v>621</v>
      </c>
      <c r="C123" s="260" t="s">
        <v>622</v>
      </c>
      <c r="D123" s="261" t="s">
        <v>236</v>
      </c>
      <c r="E123" s="262" t="s">
        <v>242</v>
      </c>
      <c r="F123" s="262"/>
      <c r="G123" s="262"/>
      <c r="H123" s="262"/>
      <c r="I123" s="263" t="s">
        <v>623</v>
      </c>
      <c r="J123" s="262" t="s">
        <v>242</v>
      </c>
      <c r="K123" s="262" t="s">
        <v>242</v>
      </c>
      <c r="L123" s="262" t="s">
        <v>242</v>
      </c>
      <c r="M123" s="262">
        <v>2</v>
      </c>
      <c r="N123" s="262">
        <v>2</v>
      </c>
      <c r="O123" s="262">
        <v>2</v>
      </c>
      <c r="P123" s="262">
        <v>1</v>
      </c>
      <c r="Q123" s="262">
        <v>2</v>
      </c>
      <c r="R123" s="262">
        <v>1</v>
      </c>
      <c r="S123" s="241"/>
      <c r="T123" s="241"/>
    </row>
    <row r="124" spans="1:20" ht="57.6">
      <c r="B124" s="264"/>
      <c r="C124" s="265" t="s">
        <v>624</v>
      </c>
      <c r="D124" s="232"/>
      <c r="E124" s="233"/>
      <c r="F124" s="233"/>
      <c r="G124" s="233"/>
      <c r="H124" s="259"/>
      <c r="I124" s="266"/>
      <c r="J124" s="267"/>
      <c r="K124" s="233"/>
      <c r="L124" s="234"/>
      <c r="M124" s="234"/>
      <c r="N124" s="234"/>
      <c r="O124" s="234"/>
      <c r="P124" s="234"/>
      <c r="Q124" s="234"/>
      <c r="R124" s="234"/>
      <c r="S124" s="259"/>
      <c r="T124" s="203"/>
    </row>
    <row r="125" spans="1:20" ht="28.8">
      <c r="B125" s="268" t="s">
        <v>625</v>
      </c>
      <c r="C125" s="269" t="s">
        <v>626</v>
      </c>
      <c r="D125" s="270" t="s">
        <v>236</v>
      </c>
      <c r="E125" s="270" t="s">
        <v>627</v>
      </c>
      <c r="F125" s="237"/>
      <c r="G125" s="237"/>
      <c r="H125" s="237"/>
      <c r="I125" s="271" t="s">
        <v>384</v>
      </c>
      <c r="J125" s="237"/>
      <c r="K125" s="272" t="s">
        <v>628</v>
      </c>
      <c r="L125" s="237"/>
      <c r="M125" s="237" t="s">
        <v>242</v>
      </c>
      <c r="N125" s="237" t="s">
        <v>242</v>
      </c>
      <c r="O125" s="237">
        <v>1</v>
      </c>
      <c r="P125" s="237" t="s">
        <v>242</v>
      </c>
      <c r="Q125" s="237" t="s">
        <v>242</v>
      </c>
      <c r="R125" s="237">
        <v>1</v>
      </c>
      <c r="S125" s="241"/>
      <c r="T125" s="241"/>
    </row>
    <row r="126" spans="1:20" ht="28.8">
      <c r="B126" s="273" t="s">
        <v>629</v>
      </c>
      <c r="C126" s="274" t="s">
        <v>630</v>
      </c>
      <c r="D126" s="270" t="s">
        <v>236</v>
      </c>
      <c r="E126" s="270" t="s">
        <v>631</v>
      </c>
      <c r="F126" s="237"/>
      <c r="G126" s="237"/>
      <c r="H126" s="237"/>
      <c r="I126" s="271" t="s">
        <v>387</v>
      </c>
      <c r="J126" s="237"/>
      <c r="K126" s="272" t="s">
        <v>632</v>
      </c>
      <c r="L126" s="237"/>
      <c r="M126" s="237" t="s">
        <v>242</v>
      </c>
      <c r="N126" s="237" t="s">
        <v>242</v>
      </c>
      <c r="O126" s="237">
        <v>1</v>
      </c>
      <c r="P126" s="237" t="s">
        <v>242</v>
      </c>
      <c r="Q126" s="237" t="s">
        <v>242</v>
      </c>
      <c r="R126" s="237">
        <v>1</v>
      </c>
      <c r="S126" s="241"/>
      <c r="T126" s="241"/>
    </row>
    <row r="127" spans="1:20" ht="28.8">
      <c r="B127" s="273" t="s">
        <v>633</v>
      </c>
      <c r="C127" s="270" t="s">
        <v>634</v>
      </c>
      <c r="D127" s="270" t="s">
        <v>236</v>
      </c>
      <c r="E127" s="270" t="s">
        <v>635</v>
      </c>
      <c r="F127" s="237"/>
      <c r="G127" s="237"/>
      <c r="H127" s="237"/>
      <c r="I127" s="271" t="s">
        <v>373</v>
      </c>
      <c r="J127" s="237"/>
      <c r="K127" s="272" t="s">
        <v>632</v>
      </c>
      <c r="L127" s="237"/>
      <c r="M127" s="237" t="s">
        <v>242</v>
      </c>
      <c r="N127" s="237" t="s">
        <v>242</v>
      </c>
      <c r="O127" s="237">
        <v>1</v>
      </c>
      <c r="P127" s="237" t="s">
        <v>242</v>
      </c>
      <c r="Q127" s="237" t="s">
        <v>242</v>
      </c>
      <c r="R127" s="237">
        <v>1</v>
      </c>
      <c r="S127" s="241"/>
      <c r="T127" s="241"/>
    </row>
    <row r="128" spans="1:20" ht="28.8">
      <c r="B128" s="273" t="s">
        <v>636</v>
      </c>
      <c r="C128" s="270" t="s">
        <v>637</v>
      </c>
      <c r="D128" s="270" t="s">
        <v>236</v>
      </c>
      <c r="E128" s="270" t="s">
        <v>638</v>
      </c>
      <c r="F128" s="237"/>
      <c r="G128" s="237"/>
      <c r="H128" s="237"/>
      <c r="I128" s="271" t="s">
        <v>384</v>
      </c>
      <c r="J128" s="237"/>
      <c r="K128" s="272" t="s">
        <v>639</v>
      </c>
      <c r="L128" s="237"/>
      <c r="M128" s="237" t="s">
        <v>242</v>
      </c>
      <c r="N128" s="237" t="s">
        <v>242</v>
      </c>
      <c r="O128" s="237">
        <v>1</v>
      </c>
      <c r="P128" s="237" t="s">
        <v>242</v>
      </c>
      <c r="Q128" s="237" t="s">
        <v>242</v>
      </c>
      <c r="R128" s="237">
        <v>1</v>
      </c>
      <c r="S128" s="241"/>
      <c r="T128" s="241"/>
    </row>
    <row r="129" spans="2:20" ht="33" customHeight="1">
      <c r="B129" s="275"/>
      <c r="C129" s="276"/>
      <c r="D129" s="276"/>
      <c r="E129" s="276"/>
      <c r="F129" s="276"/>
      <c r="G129" s="277"/>
      <c r="H129" s="277"/>
      <c r="I129" s="278"/>
      <c r="J129" s="277"/>
      <c r="K129" s="277"/>
      <c r="L129" s="277"/>
      <c r="M129" s="277"/>
      <c r="N129" s="277"/>
      <c r="O129" s="277"/>
      <c r="P129" s="277"/>
      <c r="Q129" s="277"/>
      <c r="R129" s="277"/>
      <c r="S129" s="241"/>
      <c r="T129" s="241"/>
    </row>
    <row r="130" spans="2:20" ht="14.4">
      <c r="B130" s="236" t="s">
        <v>640</v>
      </c>
      <c r="C130" s="236" t="s">
        <v>641</v>
      </c>
      <c r="D130" s="279"/>
      <c r="E130" s="236"/>
      <c r="F130" s="236"/>
      <c r="G130" s="250"/>
      <c r="H130" s="250"/>
      <c r="I130" s="244"/>
      <c r="J130" s="250"/>
      <c r="K130" s="250"/>
      <c r="L130" s="250"/>
      <c r="M130" s="250"/>
      <c r="N130" s="250"/>
      <c r="O130" s="250"/>
      <c r="P130" s="250"/>
      <c r="Q130" s="250"/>
      <c r="R130" s="250"/>
      <c r="S130" s="241"/>
      <c r="T130" s="241"/>
    </row>
    <row r="131" spans="2:20" ht="14.4">
      <c r="B131" s="246"/>
      <c r="C131" s="236" t="s">
        <v>642</v>
      </c>
      <c r="D131" s="280"/>
      <c r="E131" s="281"/>
      <c r="F131" s="281"/>
      <c r="G131" s="282"/>
      <c r="H131" s="282"/>
      <c r="I131" s="282"/>
      <c r="J131" s="282"/>
      <c r="K131" s="282"/>
      <c r="L131" s="282"/>
      <c r="M131" s="282"/>
      <c r="N131" s="282"/>
      <c r="O131" s="282"/>
      <c r="P131" s="282"/>
      <c r="Q131" s="282"/>
      <c r="R131" s="282"/>
      <c r="S131" s="241"/>
      <c r="T131" s="241"/>
    </row>
    <row r="132" spans="2:20" ht="43.2">
      <c r="B132" s="246"/>
      <c r="C132" s="283" t="s">
        <v>643</v>
      </c>
      <c r="D132" s="284"/>
      <c r="E132" s="281"/>
      <c r="F132" s="281"/>
      <c r="G132" s="282"/>
      <c r="H132" s="282"/>
      <c r="I132" s="282"/>
      <c r="J132" s="282"/>
      <c r="K132" s="282"/>
      <c r="L132" s="282"/>
      <c r="M132" s="282"/>
      <c r="N132" s="282"/>
      <c r="O132" s="282"/>
      <c r="P132" s="282"/>
      <c r="Q132" s="282"/>
      <c r="R132" s="282"/>
      <c r="S132" s="241"/>
      <c r="T132" s="241"/>
    </row>
    <row r="133" spans="2:20" ht="57.6">
      <c r="B133" s="285"/>
      <c r="C133" s="286" t="s">
        <v>644</v>
      </c>
      <c r="D133" s="287"/>
      <c r="E133" s="288"/>
      <c r="F133" s="288"/>
      <c r="G133" s="282"/>
      <c r="H133" s="282"/>
      <c r="I133" s="282"/>
      <c r="J133" s="282"/>
      <c r="K133" s="282"/>
      <c r="L133" s="282"/>
      <c r="M133" s="282"/>
      <c r="N133" s="282"/>
      <c r="O133" s="282"/>
      <c r="P133" s="282"/>
      <c r="Q133" s="282"/>
      <c r="R133" s="282"/>
      <c r="S133" s="241"/>
      <c r="T133" s="241"/>
    </row>
    <row r="134" spans="2:20" ht="52.5" customHeight="1">
      <c r="B134" s="285"/>
      <c r="C134" s="289" t="s">
        <v>645</v>
      </c>
      <c r="D134" s="288"/>
      <c r="E134" s="288"/>
      <c r="F134" s="288"/>
      <c r="G134" s="282"/>
      <c r="H134" s="282"/>
      <c r="I134" s="282"/>
      <c r="J134" s="282"/>
      <c r="K134" s="282"/>
      <c r="L134" s="282"/>
      <c r="M134" s="282"/>
      <c r="N134" s="282"/>
      <c r="O134" s="282"/>
      <c r="P134" s="282"/>
      <c r="Q134" s="282"/>
      <c r="R134" s="282"/>
      <c r="S134" s="241"/>
      <c r="T134" s="241"/>
    </row>
    <row r="135" spans="2:20" ht="14.4">
      <c r="B135" s="285"/>
      <c r="C135" s="290"/>
      <c r="D135" s="288"/>
      <c r="E135" s="288"/>
      <c r="F135" s="288"/>
      <c r="G135" s="282"/>
      <c r="H135" s="282"/>
      <c r="I135" s="282"/>
      <c r="J135" s="282"/>
      <c r="K135" s="282"/>
      <c r="L135" s="282"/>
      <c r="M135" s="282"/>
      <c r="N135" s="282"/>
      <c r="O135" s="282"/>
      <c r="P135" s="282"/>
      <c r="Q135" s="282"/>
      <c r="R135" s="282"/>
      <c r="S135" s="241"/>
      <c r="T135" s="241"/>
    </row>
    <row r="136" spans="2:20" ht="14.4">
      <c r="B136" s="236"/>
      <c r="C136" s="236"/>
      <c r="D136" s="288"/>
      <c r="E136" s="288"/>
      <c r="F136" s="288"/>
      <c r="G136" s="282"/>
      <c r="H136" s="282"/>
      <c r="I136" s="282"/>
      <c r="J136" s="282"/>
      <c r="K136" s="282"/>
      <c r="L136" s="282"/>
      <c r="M136" s="282"/>
      <c r="N136" s="282"/>
      <c r="O136" s="282"/>
      <c r="P136" s="282"/>
      <c r="Q136" s="282"/>
      <c r="R136" s="282"/>
      <c r="S136" s="241"/>
      <c r="T136" s="241"/>
    </row>
    <row r="137" spans="2:20" ht="14.4">
      <c r="B137" s="285"/>
      <c r="C137" s="236"/>
      <c r="D137" s="288"/>
      <c r="E137" s="288"/>
      <c r="F137" s="288"/>
      <c r="G137" s="282"/>
      <c r="H137" s="282"/>
      <c r="I137" s="282"/>
      <c r="J137" s="282"/>
      <c r="K137" s="282"/>
      <c r="L137" s="282"/>
      <c r="M137" s="282"/>
      <c r="N137" s="282"/>
      <c r="O137" s="282"/>
      <c r="P137" s="282"/>
      <c r="Q137" s="282"/>
      <c r="R137" s="282"/>
      <c r="S137" s="241"/>
      <c r="T137" s="241"/>
    </row>
    <row r="138" spans="2:20" ht="14.4">
      <c r="B138" s="285"/>
      <c r="C138" s="236"/>
      <c r="D138" s="288"/>
      <c r="E138" s="288"/>
      <c r="F138" s="288"/>
      <c r="G138" s="282"/>
      <c r="H138" s="282"/>
      <c r="I138" s="282"/>
      <c r="J138" s="282"/>
      <c r="K138" s="282"/>
      <c r="L138" s="282"/>
      <c r="M138" s="282"/>
      <c r="N138" s="282"/>
      <c r="O138" s="282"/>
      <c r="P138" s="282"/>
      <c r="Q138" s="282"/>
      <c r="R138" s="282"/>
      <c r="S138" s="241"/>
      <c r="T138" s="241"/>
    </row>
    <row r="139" spans="2:20" ht="14.4">
      <c r="B139" s="285"/>
      <c r="C139" s="288"/>
      <c r="D139" s="288"/>
      <c r="E139" s="288"/>
      <c r="F139" s="288"/>
      <c r="G139" s="282"/>
      <c r="H139" s="282"/>
      <c r="I139" s="282"/>
      <c r="J139" s="282"/>
      <c r="K139" s="282"/>
      <c r="L139" s="282"/>
      <c r="M139" s="282"/>
      <c r="N139" s="282"/>
      <c r="O139" s="282"/>
      <c r="P139" s="282"/>
      <c r="Q139" s="282"/>
      <c r="R139" s="282"/>
      <c r="S139" s="241"/>
      <c r="T139" s="241"/>
    </row>
    <row r="140" spans="2:20" ht="9" customHeight="1">
      <c r="B140" s="652"/>
      <c r="C140" s="652"/>
      <c r="D140" s="652"/>
      <c r="E140" s="652"/>
      <c r="F140" s="652"/>
      <c r="G140" s="652"/>
      <c r="H140" s="652"/>
      <c r="I140" s="652"/>
      <c r="J140" s="652"/>
      <c r="K140" s="652"/>
      <c r="L140" s="652"/>
      <c r="M140" s="652"/>
      <c r="N140" s="652"/>
      <c r="O140" s="652"/>
      <c r="P140" s="652"/>
      <c r="Q140" s="652"/>
      <c r="R140" s="652"/>
      <c r="S140" s="241"/>
      <c r="T140" s="241"/>
    </row>
    <row r="141" spans="2:20" ht="14.4">
      <c r="B141" s="283"/>
      <c r="C141" s="291"/>
      <c r="D141" s="291"/>
      <c r="E141" s="291"/>
      <c r="F141" s="291"/>
      <c r="G141" s="291"/>
      <c r="H141" s="291"/>
      <c r="I141" s="291"/>
      <c r="J141" s="291"/>
      <c r="K141" s="291"/>
      <c r="L141" s="291"/>
      <c r="M141" s="291"/>
      <c r="N141" s="291"/>
      <c r="O141" s="291"/>
      <c r="P141" s="291"/>
      <c r="Q141" s="291"/>
      <c r="R141" s="291"/>
    </row>
    <row r="142" spans="2:20" ht="14.4">
      <c r="B142" s="283"/>
      <c r="C142" s="291"/>
      <c r="D142" s="291"/>
      <c r="E142" s="291"/>
      <c r="F142" s="291"/>
      <c r="G142" s="291"/>
      <c r="H142" s="291"/>
      <c r="I142" s="291"/>
      <c r="J142" s="291"/>
      <c r="K142" s="291"/>
      <c r="L142" s="291"/>
      <c r="M142" s="291"/>
      <c r="N142" s="291"/>
      <c r="O142" s="291"/>
      <c r="P142" s="291"/>
      <c r="Q142" s="291"/>
      <c r="R142" s="291"/>
    </row>
    <row r="143" spans="2:20" ht="14.4">
      <c r="B143" s="283"/>
      <c r="C143" s="291"/>
      <c r="D143" s="291"/>
      <c r="E143" s="291"/>
      <c r="F143" s="291"/>
      <c r="G143" s="291"/>
      <c r="H143" s="291"/>
      <c r="I143" s="291"/>
      <c r="J143" s="291"/>
      <c r="K143" s="291"/>
      <c r="L143" s="291"/>
      <c r="M143" s="291"/>
      <c r="N143" s="291"/>
      <c r="O143" s="291"/>
      <c r="P143" s="291"/>
      <c r="Q143" s="291"/>
      <c r="R143" s="291"/>
    </row>
    <row r="144" spans="2:20" ht="14.4">
      <c r="B144" s="283"/>
      <c r="C144" s="291"/>
      <c r="D144" s="291"/>
      <c r="E144" s="291"/>
      <c r="F144" s="291"/>
      <c r="G144" s="291"/>
      <c r="H144" s="291"/>
      <c r="I144" s="291"/>
      <c r="J144" s="291"/>
      <c r="K144" s="291"/>
      <c r="L144" s="291"/>
      <c r="M144" s="291"/>
      <c r="N144" s="291"/>
      <c r="O144" s="291"/>
      <c r="P144" s="291"/>
      <c r="Q144" s="291"/>
      <c r="R144" s="291"/>
    </row>
    <row r="145" spans="2:18" ht="14.4">
      <c r="B145" s="283"/>
      <c r="C145" s="291"/>
      <c r="D145" s="291"/>
      <c r="E145" s="291"/>
      <c r="F145" s="291"/>
      <c r="G145" s="291"/>
      <c r="H145" s="291"/>
      <c r="I145" s="291"/>
      <c r="J145" s="291"/>
      <c r="K145" s="291"/>
      <c r="L145" s="291"/>
      <c r="M145" s="291"/>
      <c r="N145" s="291"/>
      <c r="O145" s="291"/>
      <c r="P145" s="291"/>
      <c r="Q145" s="291"/>
      <c r="R145" s="291"/>
    </row>
    <row r="146" spans="2:18" ht="14.4">
      <c r="B146" s="283"/>
      <c r="C146" s="291"/>
      <c r="D146" s="291"/>
      <c r="E146" s="291"/>
      <c r="F146" s="291"/>
      <c r="G146" s="291"/>
      <c r="H146" s="291"/>
      <c r="I146" s="291"/>
      <c r="J146" s="291"/>
      <c r="K146" s="291"/>
      <c r="L146" s="291"/>
      <c r="M146" s="291"/>
      <c r="N146" s="291"/>
      <c r="O146" s="291"/>
      <c r="P146" s="291"/>
      <c r="Q146" s="291"/>
      <c r="R146" s="291"/>
    </row>
    <row r="147" spans="2:18" ht="14.4">
      <c r="B147" s="283"/>
      <c r="C147" s="291"/>
      <c r="D147" s="291"/>
      <c r="E147" s="291"/>
      <c r="F147" s="291"/>
      <c r="G147" s="291"/>
      <c r="H147" s="291"/>
      <c r="I147" s="291"/>
      <c r="J147" s="291"/>
      <c r="K147" s="291"/>
      <c r="L147" s="291"/>
      <c r="M147" s="291"/>
      <c r="N147" s="291"/>
      <c r="O147" s="291"/>
      <c r="P147" s="291"/>
      <c r="Q147" s="291"/>
      <c r="R147" s="291"/>
    </row>
    <row r="148" spans="2:18" ht="14.4">
      <c r="B148" s="283"/>
      <c r="C148" s="291"/>
      <c r="D148" s="291"/>
      <c r="E148" s="291"/>
      <c r="F148" s="291"/>
      <c r="G148" s="291"/>
      <c r="H148" s="291"/>
      <c r="I148" s="291"/>
      <c r="J148" s="291"/>
      <c r="K148" s="291"/>
      <c r="L148" s="291"/>
      <c r="M148" s="291"/>
      <c r="N148" s="291"/>
      <c r="O148" s="291"/>
      <c r="P148" s="291"/>
      <c r="Q148" s="291"/>
      <c r="R148" s="291"/>
    </row>
    <row r="149" spans="2:18" ht="14.4">
      <c r="B149" s="283"/>
      <c r="C149" s="291"/>
      <c r="D149" s="291"/>
      <c r="E149" s="291"/>
      <c r="F149" s="291"/>
      <c r="G149" s="291"/>
      <c r="H149" s="291"/>
      <c r="I149" s="291"/>
      <c r="J149" s="291"/>
      <c r="K149" s="291"/>
      <c r="L149" s="291"/>
      <c r="M149" s="291"/>
      <c r="N149" s="291"/>
      <c r="O149" s="291"/>
      <c r="P149" s="291"/>
      <c r="Q149" s="291"/>
      <c r="R149" s="291"/>
    </row>
    <row r="150" spans="2:18" ht="14.4">
      <c r="B150" s="283"/>
      <c r="C150" s="291"/>
      <c r="D150" s="291"/>
      <c r="E150" s="291"/>
      <c r="F150" s="291"/>
      <c r="G150" s="291"/>
      <c r="H150" s="291"/>
      <c r="I150" s="291"/>
      <c r="J150" s="291"/>
      <c r="K150" s="291"/>
      <c r="L150" s="291"/>
      <c r="M150" s="291"/>
      <c r="N150" s="291"/>
      <c r="O150" s="291"/>
      <c r="P150" s="291"/>
      <c r="Q150" s="291"/>
      <c r="R150" s="291"/>
    </row>
    <row r="151" spans="2:18" ht="14.4">
      <c r="B151" s="283"/>
      <c r="C151" s="291"/>
      <c r="D151" s="291"/>
      <c r="E151" s="291"/>
      <c r="F151" s="291"/>
      <c r="G151" s="291"/>
      <c r="H151" s="291"/>
      <c r="I151" s="291"/>
      <c r="J151" s="291"/>
      <c r="K151" s="291"/>
      <c r="L151" s="291"/>
      <c r="M151" s="291"/>
      <c r="N151" s="291"/>
      <c r="O151" s="291"/>
      <c r="P151" s="291"/>
      <c r="Q151" s="291"/>
      <c r="R151" s="291"/>
    </row>
    <row r="152" spans="2:18" ht="14.4">
      <c r="B152" s="283"/>
      <c r="C152" s="291"/>
      <c r="D152" s="291"/>
      <c r="E152" s="291"/>
      <c r="F152" s="291"/>
      <c r="G152" s="291"/>
      <c r="H152" s="291"/>
      <c r="I152" s="291"/>
      <c r="J152" s="291"/>
      <c r="K152" s="291"/>
      <c r="L152" s="291"/>
      <c r="M152" s="291"/>
      <c r="N152" s="291"/>
      <c r="O152" s="291"/>
      <c r="P152" s="291"/>
      <c r="Q152" s="291"/>
      <c r="R152" s="291"/>
    </row>
    <row r="153" spans="2:18" ht="14.4">
      <c r="B153" s="283"/>
      <c r="C153" s="291"/>
      <c r="D153" s="291"/>
      <c r="E153" s="291"/>
      <c r="F153" s="291"/>
      <c r="G153" s="291"/>
      <c r="H153" s="291"/>
      <c r="I153" s="291"/>
      <c r="J153" s="291"/>
      <c r="K153" s="291"/>
      <c r="L153" s="291"/>
      <c r="M153" s="291"/>
      <c r="N153" s="291"/>
      <c r="O153" s="291"/>
      <c r="P153" s="291"/>
      <c r="Q153" s="291"/>
      <c r="R153" s="291"/>
    </row>
    <row r="154" spans="2:18" ht="14.4">
      <c r="B154" s="283"/>
      <c r="C154" s="291"/>
      <c r="D154" s="291"/>
      <c r="E154" s="291"/>
      <c r="F154" s="291"/>
      <c r="G154" s="291"/>
      <c r="H154" s="291"/>
      <c r="I154" s="291"/>
      <c r="J154" s="291"/>
      <c r="K154" s="291"/>
      <c r="L154" s="291"/>
      <c r="M154" s="291"/>
      <c r="N154" s="291"/>
      <c r="O154" s="291"/>
      <c r="P154" s="291"/>
      <c r="Q154" s="291"/>
      <c r="R154" s="291"/>
    </row>
    <row r="155" spans="2:18" ht="14.4">
      <c r="B155" s="283"/>
      <c r="C155" s="291"/>
      <c r="D155" s="291"/>
      <c r="E155" s="291"/>
      <c r="F155" s="291"/>
      <c r="G155" s="291"/>
      <c r="H155" s="291"/>
      <c r="I155" s="291"/>
      <c r="J155" s="291"/>
      <c r="K155" s="291"/>
      <c r="L155" s="291"/>
      <c r="M155" s="291"/>
      <c r="N155" s="291"/>
      <c r="O155" s="291"/>
      <c r="P155" s="291"/>
      <c r="Q155" s="291"/>
      <c r="R155" s="291"/>
    </row>
    <row r="156" spans="2:18" ht="14.4">
      <c r="B156" s="283"/>
      <c r="C156" s="291"/>
      <c r="D156" s="291"/>
      <c r="E156" s="291"/>
      <c r="F156" s="291"/>
      <c r="G156" s="291"/>
      <c r="H156" s="291"/>
      <c r="I156" s="291"/>
      <c r="J156" s="291"/>
      <c r="K156" s="291"/>
      <c r="L156" s="291"/>
      <c r="M156" s="291"/>
      <c r="N156" s="291"/>
      <c r="O156" s="291"/>
      <c r="P156" s="291"/>
      <c r="Q156" s="291"/>
      <c r="R156" s="291"/>
    </row>
    <row r="157" spans="2:18" ht="14.4">
      <c r="B157" s="283"/>
      <c r="C157" s="291"/>
      <c r="D157" s="291"/>
      <c r="E157" s="291"/>
      <c r="F157" s="291"/>
      <c r="G157" s="291"/>
      <c r="H157" s="291"/>
      <c r="I157" s="291"/>
      <c r="J157" s="291"/>
      <c r="K157" s="291"/>
      <c r="L157" s="291"/>
      <c r="M157" s="291"/>
      <c r="N157" s="291"/>
      <c r="O157" s="291"/>
      <c r="P157" s="291"/>
      <c r="Q157" s="291"/>
      <c r="R157" s="291"/>
    </row>
    <row r="158" spans="2:18" ht="14.4">
      <c r="B158" s="283"/>
      <c r="C158" s="291"/>
      <c r="D158" s="291"/>
      <c r="E158" s="291"/>
      <c r="F158" s="291"/>
      <c r="G158" s="291"/>
      <c r="H158" s="291"/>
      <c r="I158" s="291"/>
      <c r="J158" s="291"/>
      <c r="K158" s="291"/>
      <c r="L158" s="291"/>
      <c r="M158" s="291"/>
      <c r="N158" s="291"/>
      <c r="O158" s="291"/>
      <c r="P158" s="291"/>
      <c r="Q158" s="291"/>
      <c r="R158" s="291"/>
    </row>
    <row r="159" spans="2:18" ht="14.4">
      <c r="B159" s="283"/>
      <c r="C159" s="291"/>
      <c r="D159" s="291"/>
      <c r="E159" s="291"/>
      <c r="F159" s="291"/>
      <c r="G159" s="291"/>
      <c r="H159" s="291"/>
      <c r="I159" s="291"/>
      <c r="J159" s="291"/>
      <c r="K159" s="291"/>
      <c r="L159" s="291"/>
      <c r="M159" s="291"/>
      <c r="N159" s="291"/>
      <c r="O159" s="291"/>
      <c r="P159" s="291"/>
      <c r="Q159" s="291"/>
      <c r="R159" s="291"/>
    </row>
    <row r="160" spans="2:18" ht="14.4">
      <c r="B160" s="283"/>
      <c r="C160" s="291"/>
      <c r="D160" s="291"/>
      <c r="E160" s="291"/>
      <c r="F160" s="291"/>
      <c r="G160" s="291"/>
      <c r="H160" s="291"/>
      <c r="I160" s="291"/>
      <c r="J160" s="291"/>
      <c r="K160" s="291"/>
      <c r="L160" s="291"/>
      <c r="M160" s="291"/>
      <c r="N160" s="291"/>
      <c r="O160" s="291"/>
      <c r="P160" s="291"/>
      <c r="Q160" s="291"/>
      <c r="R160" s="291"/>
    </row>
    <row r="161" spans="2:18" ht="14.4">
      <c r="B161" s="283"/>
      <c r="C161" s="291"/>
      <c r="D161" s="291"/>
      <c r="E161" s="291"/>
      <c r="F161" s="291"/>
      <c r="G161" s="291"/>
      <c r="H161" s="291"/>
      <c r="I161" s="291"/>
      <c r="J161" s="291"/>
      <c r="K161" s="291"/>
      <c r="L161" s="291"/>
      <c r="M161" s="291"/>
      <c r="N161" s="291"/>
      <c r="O161" s="291"/>
      <c r="P161" s="291"/>
      <c r="Q161" s="291"/>
      <c r="R161" s="291"/>
    </row>
    <row r="162" spans="2:18" ht="14.4">
      <c r="B162" s="283"/>
      <c r="C162" s="291"/>
      <c r="D162" s="291"/>
      <c r="E162" s="291"/>
      <c r="F162" s="291"/>
      <c r="G162" s="291"/>
      <c r="H162" s="291"/>
      <c r="I162" s="291"/>
      <c r="J162" s="291"/>
      <c r="K162" s="291"/>
      <c r="L162" s="291"/>
      <c r="M162" s="291"/>
      <c r="N162" s="291"/>
      <c r="O162" s="291"/>
      <c r="P162" s="291"/>
      <c r="Q162" s="291"/>
      <c r="R162" s="291"/>
    </row>
    <row r="163" spans="2:18" ht="14.4">
      <c r="B163" s="283"/>
      <c r="C163" s="291"/>
      <c r="D163" s="291"/>
      <c r="E163" s="291"/>
      <c r="F163" s="291"/>
      <c r="G163" s="291"/>
      <c r="H163" s="291"/>
      <c r="I163" s="291"/>
      <c r="J163" s="291"/>
      <c r="K163" s="291"/>
      <c r="L163" s="291"/>
      <c r="M163" s="291"/>
      <c r="N163" s="291"/>
      <c r="O163" s="291"/>
      <c r="P163" s="291"/>
      <c r="Q163" s="291"/>
      <c r="R163" s="291"/>
    </row>
    <row r="164" spans="2:18" ht="14.4">
      <c r="B164" s="283"/>
      <c r="C164" s="291"/>
      <c r="D164" s="291"/>
      <c r="E164" s="291"/>
      <c r="F164" s="291"/>
      <c r="G164" s="291"/>
      <c r="H164" s="291"/>
      <c r="I164" s="291"/>
      <c r="J164" s="291"/>
      <c r="K164" s="291"/>
      <c r="L164" s="291"/>
      <c r="M164" s="291"/>
      <c r="N164" s="291"/>
      <c r="O164" s="291"/>
      <c r="P164" s="291"/>
      <c r="Q164" s="291"/>
      <c r="R164" s="291"/>
    </row>
    <row r="165" spans="2:18" ht="14.4">
      <c r="B165" s="283"/>
      <c r="C165" s="291"/>
      <c r="D165" s="291"/>
      <c r="E165" s="291"/>
      <c r="F165" s="291"/>
      <c r="G165" s="291"/>
      <c r="H165" s="291"/>
      <c r="I165" s="291"/>
      <c r="J165" s="291"/>
      <c r="K165" s="291"/>
      <c r="L165" s="291"/>
      <c r="M165" s="291"/>
      <c r="N165" s="291"/>
      <c r="O165" s="291"/>
      <c r="P165" s="291"/>
      <c r="Q165" s="291"/>
      <c r="R165" s="291"/>
    </row>
    <row r="166" spans="2:18" ht="14.4">
      <c r="B166" s="283"/>
      <c r="C166" s="291"/>
      <c r="D166" s="291"/>
      <c r="E166" s="291"/>
      <c r="F166" s="291"/>
      <c r="G166" s="291"/>
      <c r="H166" s="291"/>
      <c r="I166" s="291"/>
      <c r="J166" s="291"/>
      <c r="K166" s="291"/>
      <c r="L166" s="291"/>
      <c r="M166" s="291"/>
      <c r="N166" s="291"/>
      <c r="O166" s="291"/>
      <c r="P166" s="291"/>
      <c r="Q166" s="291"/>
      <c r="R166" s="291"/>
    </row>
    <row r="167" spans="2:18" ht="14.4">
      <c r="B167" s="283"/>
      <c r="C167" s="291"/>
      <c r="D167" s="291"/>
      <c r="E167" s="291"/>
      <c r="F167" s="291"/>
      <c r="G167" s="291"/>
      <c r="H167" s="291"/>
      <c r="I167" s="291"/>
      <c r="J167" s="291"/>
      <c r="K167" s="291"/>
      <c r="L167" s="291"/>
      <c r="M167" s="291"/>
      <c r="N167" s="291"/>
      <c r="O167" s="291"/>
      <c r="P167" s="291"/>
      <c r="Q167" s="291"/>
      <c r="R167" s="291"/>
    </row>
    <row r="168" spans="2:18" ht="14.4">
      <c r="B168" s="283"/>
      <c r="C168" s="291"/>
      <c r="D168" s="291"/>
      <c r="E168" s="291"/>
      <c r="F168" s="291"/>
      <c r="G168" s="291"/>
      <c r="H168" s="291"/>
      <c r="I168" s="291"/>
      <c r="J168" s="291"/>
      <c r="K168" s="291"/>
      <c r="L168" s="291"/>
      <c r="M168" s="291"/>
      <c r="N168" s="291"/>
      <c r="O168" s="291"/>
      <c r="P168" s="291"/>
      <c r="Q168" s="291"/>
      <c r="R168" s="291"/>
    </row>
    <row r="169" spans="2:18" ht="14.4">
      <c r="B169" s="283"/>
      <c r="C169" s="291"/>
      <c r="D169" s="291"/>
      <c r="E169" s="291"/>
      <c r="F169" s="291"/>
      <c r="G169" s="291"/>
      <c r="H169" s="291"/>
      <c r="I169" s="291"/>
      <c r="J169" s="291"/>
      <c r="K169" s="291"/>
      <c r="L169" s="291"/>
      <c r="M169" s="291"/>
      <c r="N169" s="291"/>
      <c r="O169" s="291"/>
      <c r="P169" s="291"/>
      <c r="Q169" s="291"/>
      <c r="R169" s="291"/>
    </row>
    <row r="170" spans="2:18" ht="14.4">
      <c r="B170" s="283"/>
      <c r="C170" s="291"/>
      <c r="D170" s="291"/>
      <c r="E170" s="291"/>
      <c r="F170" s="291"/>
      <c r="G170" s="291"/>
      <c r="H170" s="291"/>
      <c r="I170" s="291"/>
      <c r="J170" s="291"/>
      <c r="K170" s="291"/>
      <c r="L170" s="291"/>
      <c r="M170" s="291"/>
      <c r="N170" s="291"/>
      <c r="O170" s="291"/>
      <c r="P170" s="291"/>
      <c r="Q170" s="291"/>
      <c r="R170" s="291"/>
    </row>
    <row r="171" spans="2:18" ht="14.4">
      <c r="B171" s="283"/>
      <c r="C171" s="291"/>
      <c r="D171" s="291"/>
      <c r="E171" s="291"/>
      <c r="F171" s="291"/>
      <c r="G171" s="291"/>
      <c r="H171" s="291"/>
      <c r="I171" s="291"/>
      <c r="J171" s="291"/>
      <c r="K171" s="291"/>
      <c r="L171" s="291"/>
      <c r="M171" s="291"/>
      <c r="N171" s="291"/>
      <c r="O171" s="291"/>
      <c r="P171" s="291"/>
      <c r="Q171" s="291"/>
      <c r="R171" s="291"/>
    </row>
    <row r="172" spans="2:18" ht="14.4">
      <c r="B172" s="283"/>
      <c r="C172" s="291"/>
      <c r="D172" s="291"/>
      <c r="E172" s="291"/>
      <c r="F172" s="291"/>
      <c r="G172" s="291"/>
      <c r="H172" s="291"/>
      <c r="I172" s="291"/>
      <c r="J172" s="291"/>
      <c r="K172" s="291"/>
      <c r="L172" s="291"/>
      <c r="M172" s="291"/>
      <c r="N172" s="291"/>
      <c r="O172" s="291"/>
      <c r="P172" s="291"/>
      <c r="Q172" s="291"/>
      <c r="R172" s="291"/>
    </row>
    <row r="173" spans="2:18" ht="14.4">
      <c r="B173" s="283"/>
      <c r="C173" s="291"/>
      <c r="D173" s="291"/>
      <c r="E173" s="291"/>
      <c r="F173" s="291"/>
      <c r="G173" s="291"/>
      <c r="H173" s="291"/>
      <c r="I173" s="291"/>
      <c r="J173" s="291"/>
      <c r="K173" s="291"/>
      <c r="L173" s="291"/>
      <c r="M173" s="291"/>
      <c r="N173" s="291"/>
      <c r="O173" s="291"/>
      <c r="P173" s="291"/>
      <c r="Q173" s="291"/>
      <c r="R173" s="291"/>
    </row>
    <row r="174" spans="2:18" ht="14.4">
      <c r="B174" s="283"/>
      <c r="C174" s="291"/>
      <c r="D174" s="291"/>
      <c r="E174" s="291"/>
      <c r="F174" s="291"/>
      <c r="G174" s="291"/>
      <c r="H174" s="291"/>
      <c r="I174" s="291"/>
      <c r="J174" s="291"/>
      <c r="K174" s="291"/>
      <c r="L174" s="291"/>
      <c r="M174" s="291"/>
      <c r="N174" s="291"/>
      <c r="O174" s="291"/>
      <c r="P174" s="291"/>
      <c r="Q174" s="291"/>
      <c r="R174" s="291"/>
    </row>
    <row r="175" spans="2:18" ht="14.4">
      <c r="B175" s="283"/>
      <c r="C175" s="291"/>
      <c r="D175" s="291"/>
      <c r="E175" s="291"/>
      <c r="F175" s="291"/>
      <c r="G175" s="291"/>
      <c r="H175" s="291"/>
      <c r="I175" s="291"/>
      <c r="J175" s="291"/>
      <c r="K175" s="291"/>
      <c r="L175" s="291"/>
      <c r="M175" s="291"/>
      <c r="N175" s="291"/>
      <c r="O175" s="291"/>
      <c r="P175" s="291"/>
      <c r="Q175" s="291"/>
      <c r="R175" s="291"/>
    </row>
    <row r="176" spans="2:18" ht="14.4">
      <c r="B176" s="283"/>
      <c r="C176" s="291"/>
      <c r="D176" s="291"/>
      <c r="E176" s="291"/>
      <c r="F176" s="291"/>
      <c r="G176" s="291"/>
      <c r="H176" s="291"/>
      <c r="I176" s="291"/>
      <c r="J176" s="291"/>
      <c r="K176" s="291"/>
      <c r="L176" s="291"/>
      <c r="M176" s="291"/>
      <c r="N176" s="291"/>
      <c r="O176" s="291"/>
      <c r="P176" s="291"/>
      <c r="Q176" s="291"/>
      <c r="R176" s="291"/>
    </row>
    <row r="177" spans="2:18" ht="14.4">
      <c r="B177" s="283"/>
      <c r="C177" s="291"/>
      <c r="D177" s="291"/>
      <c r="E177" s="291"/>
      <c r="F177" s="291"/>
      <c r="G177" s="291"/>
      <c r="H177" s="291"/>
      <c r="I177" s="291"/>
      <c r="J177" s="291"/>
      <c r="K177" s="291"/>
      <c r="L177" s="291"/>
      <c r="M177" s="291"/>
      <c r="N177" s="291"/>
      <c r="O177" s="291"/>
      <c r="P177" s="291"/>
      <c r="Q177" s="291"/>
      <c r="R177" s="291"/>
    </row>
    <row r="178" spans="2:18" ht="14.4">
      <c r="B178" s="283"/>
      <c r="C178" s="291"/>
      <c r="D178" s="291"/>
      <c r="E178" s="291"/>
      <c r="F178" s="291"/>
      <c r="G178" s="291"/>
      <c r="H178" s="291"/>
      <c r="I178" s="291"/>
      <c r="J178" s="291"/>
      <c r="K178" s="291"/>
      <c r="L178" s="291"/>
      <c r="M178" s="291"/>
      <c r="N178" s="291"/>
      <c r="O178" s="291"/>
      <c r="P178" s="291"/>
      <c r="Q178" s="291"/>
      <c r="R178" s="291"/>
    </row>
    <row r="179" spans="2:18" ht="14.4">
      <c r="B179" s="283"/>
      <c r="C179" s="291"/>
      <c r="D179" s="291"/>
      <c r="E179" s="291"/>
      <c r="F179" s="291"/>
      <c r="G179" s="291"/>
      <c r="H179" s="291"/>
      <c r="I179" s="291"/>
      <c r="J179" s="291"/>
      <c r="K179" s="291"/>
      <c r="L179" s="291"/>
      <c r="M179" s="291"/>
      <c r="N179" s="291"/>
      <c r="O179" s="291"/>
      <c r="P179" s="291"/>
      <c r="Q179" s="291"/>
      <c r="R179" s="291"/>
    </row>
    <row r="180" spans="2:18" ht="14.4">
      <c r="B180" s="283"/>
      <c r="C180" s="291"/>
      <c r="D180" s="291"/>
      <c r="E180" s="291"/>
      <c r="F180" s="291"/>
      <c r="G180" s="291"/>
      <c r="H180" s="291"/>
      <c r="I180" s="291"/>
      <c r="J180" s="291"/>
      <c r="K180" s="291"/>
      <c r="L180" s="291"/>
      <c r="M180" s="291"/>
      <c r="N180" s="291"/>
      <c r="O180" s="291"/>
      <c r="P180" s="291"/>
      <c r="Q180" s="291"/>
      <c r="R180" s="291"/>
    </row>
    <row r="181" spans="2:18" ht="14.4">
      <c r="B181" s="283"/>
      <c r="C181" s="291"/>
      <c r="D181" s="291"/>
      <c r="E181" s="291"/>
      <c r="F181" s="291"/>
      <c r="G181" s="291"/>
      <c r="H181" s="291"/>
      <c r="I181" s="291"/>
      <c r="J181" s="291"/>
      <c r="K181" s="291"/>
      <c r="L181" s="291"/>
      <c r="M181" s="291"/>
      <c r="N181" s="291"/>
      <c r="O181" s="291"/>
      <c r="P181" s="291"/>
      <c r="Q181" s="291"/>
      <c r="R181" s="291"/>
    </row>
    <row r="182" spans="2:18" ht="14.4">
      <c r="B182" s="283"/>
      <c r="C182" s="291"/>
      <c r="D182" s="291"/>
      <c r="E182" s="291"/>
      <c r="F182" s="291"/>
      <c r="G182" s="291"/>
      <c r="H182" s="291"/>
      <c r="I182" s="291"/>
      <c r="J182" s="291"/>
      <c r="K182" s="291"/>
      <c r="L182" s="291"/>
      <c r="M182" s="291"/>
      <c r="N182" s="291"/>
      <c r="O182" s="291"/>
      <c r="P182" s="291"/>
      <c r="Q182" s="291"/>
      <c r="R182" s="291"/>
    </row>
    <row r="183" spans="2:18" ht="14.4">
      <c r="B183" s="283"/>
      <c r="C183" s="291"/>
      <c r="D183" s="291"/>
      <c r="E183" s="291"/>
      <c r="F183" s="291"/>
      <c r="G183" s="291"/>
      <c r="H183" s="291"/>
      <c r="I183" s="291"/>
      <c r="J183" s="291"/>
      <c r="K183" s="291"/>
      <c r="L183" s="291"/>
      <c r="M183" s="291"/>
      <c r="N183" s="291"/>
      <c r="O183" s="291"/>
      <c r="P183" s="291"/>
      <c r="Q183" s="291"/>
      <c r="R183" s="291"/>
    </row>
    <row r="184" spans="2:18" ht="14.4">
      <c r="B184" s="283"/>
      <c r="C184" s="291"/>
      <c r="D184" s="291"/>
      <c r="E184" s="291"/>
      <c r="F184" s="291"/>
      <c r="G184" s="291"/>
      <c r="H184" s="291"/>
      <c r="I184" s="291"/>
      <c r="J184" s="291"/>
      <c r="K184" s="291"/>
      <c r="L184" s="291"/>
      <c r="M184" s="291"/>
      <c r="N184" s="291"/>
      <c r="O184" s="291"/>
      <c r="P184" s="291"/>
      <c r="Q184" s="291"/>
      <c r="R184" s="291"/>
    </row>
    <row r="185" spans="2:18" ht="14.4">
      <c r="B185" s="283"/>
      <c r="C185" s="291"/>
      <c r="D185" s="291"/>
      <c r="E185" s="291"/>
      <c r="F185" s="291"/>
      <c r="G185" s="291"/>
      <c r="H185" s="291"/>
      <c r="I185" s="291"/>
      <c r="J185" s="291"/>
      <c r="K185" s="291"/>
      <c r="L185" s="291"/>
      <c r="M185" s="291"/>
      <c r="N185" s="291"/>
      <c r="O185" s="291"/>
      <c r="P185" s="291"/>
      <c r="Q185" s="291"/>
      <c r="R185" s="291"/>
    </row>
    <row r="186" spans="2:18" ht="14.4">
      <c r="B186" s="283"/>
      <c r="C186" s="291"/>
      <c r="D186" s="291"/>
      <c r="E186" s="291"/>
      <c r="F186" s="291"/>
      <c r="G186" s="291"/>
      <c r="H186" s="291"/>
      <c r="I186" s="291"/>
      <c r="J186" s="291"/>
      <c r="K186" s="291"/>
      <c r="L186" s="291"/>
      <c r="M186" s="291"/>
      <c r="N186" s="291"/>
      <c r="O186" s="291"/>
      <c r="P186" s="291"/>
      <c r="Q186" s="291"/>
      <c r="R186" s="291"/>
    </row>
    <row r="187" spans="2:18" ht="14.4">
      <c r="B187" s="283"/>
      <c r="C187" s="291"/>
      <c r="D187" s="291"/>
      <c r="E187" s="291"/>
      <c r="F187" s="291"/>
      <c r="G187" s="291"/>
      <c r="H187" s="291"/>
      <c r="I187" s="291"/>
      <c r="J187" s="291"/>
      <c r="K187" s="291"/>
      <c r="L187" s="291"/>
      <c r="M187" s="291"/>
      <c r="N187" s="291"/>
      <c r="O187" s="291"/>
      <c r="P187" s="291"/>
      <c r="Q187" s="291"/>
      <c r="R187" s="291"/>
    </row>
    <row r="188" spans="2:18" ht="14.4">
      <c r="B188" s="283"/>
      <c r="C188" s="291"/>
      <c r="D188" s="291"/>
      <c r="E188" s="291"/>
      <c r="F188" s="291"/>
      <c r="G188" s="291"/>
      <c r="H188" s="291"/>
      <c r="I188" s="291"/>
      <c r="J188" s="291"/>
      <c r="K188" s="291"/>
      <c r="L188" s="291"/>
      <c r="M188" s="291"/>
      <c r="N188" s="291"/>
      <c r="O188" s="291"/>
      <c r="P188" s="291"/>
      <c r="Q188" s="291"/>
      <c r="R188" s="291"/>
    </row>
    <row r="189" spans="2:18" ht="14.4">
      <c r="B189" s="283"/>
      <c r="C189" s="291"/>
      <c r="D189" s="291"/>
      <c r="E189" s="291"/>
      <c r="F189" s="291"/>
      <c r="G189" s="291"/>
      <c r="H189" s="291"/>
      <c r="I189" s="291"/>
      <c r="J189" s="291"/>
      <c r="K189" s="291"/>
      <c r="L189" s="291"/>
      <c r="M189" s="291"/>
      <c r="N189" s="291"/>
      <c r="O189" s="291"/>
      <c r="P189" s="291"/>
      <c r="Q189" s="291"/>
      <c r="R189" s="291"/>
    </row>
    <row r="190" spans="2:18" ht="14.4">
      <c r="B190" s="283"/>
      <c r="C190" s="291"/>
      <c r="D190" s="291"/>
      <c r="E190" s="291"/>
      <c r="F190" s="291"/>
      <c r="G190" s="291"/>
      <c r="H190" s="291"/>
      <c r="I190" s="291"/>
      <c r="J190" s="291"/>
      <c r="K190" s="291"/>
      <c r="L190" s="291"/>
      <c r="M190" s="291"/>
      <c r="N190" s="291"/>
      <c r="O190" s="291"/>
      <c r="P190" s="291"/>
      <c r="Q190" s="291"/>
      <c r="R190" s="291"/>
    </row>
    <row r="191" spans="2:18" ht="14.4">
      <c r="B191" s="283"/>
      <c r="C191" s="291"/>
      <c r="D191" s="291"/>
      <c r="E191" s="291"/>
      <c r="F191" s="291"/>
      <c r="G191" s="291"/>
      <c r="H191" s="291"/>
      <c r="I191" s="291"/>
      <c r="J191" s="291"/>
      <c r="K191" s="291"/>
      <c r="L191" s="291"/>
      <c r="M191" s="291"/>
      <c r="N191" s="291"/>
      <c r="O191" s="291"/>
      <c r="P191" s="291"/>
      <c r="Q191" s="291"/>
      <c r="R191" s="291"/>
    </row>
    <row r="192" spans="2:18" ht="14.4">
      <c r="B192" s="283"/>
      <c r="C192" s="291"/>
      <c r="D192" s="291"/>
      <c r="E192" s="291"/>
      <c r="F192" s="291"/>
      <c r="G192" s="291"/>
      <c r="H192" s="291"/>
      <c r="I192" s="291"/>
      <c r="J192" s="291"/>
      <c r="K192" s="291"/>
      <c r="L192" s="291"/>
      <c r="M192" s="291"/>
      <c r="N192" s="291"/>
      <c r="O192" s="291"/>
      <c r="P192" s="291"/>
      <c r="Q192" s="291"/>
      <c r="R192" s="291"/>
    </row>
    <row r="193" spans="2:18" ht="14.4">
      <c r="B193" s="283"/>
      <c r="C193" s="291"/>
      <c r="D193" s="291"/>
      <c r="E193" s="291"/>
      <c r="F193" s="291"/>
      <c r="G193" s="291"/>
      <c r="H193" s="291"/>
      <c r="I193" s="291"/>
      <c r="J193" s="291"/>
      <c r="K193" s="291"/>
      <c r="L193" s="291"/>
      <c r="M193" s="291"/>
      <c r="N193" s="291"/>
      <c r="O193" s="291"/>
      <c r="P193" s="291"/>
      <c r="Q193" s="291"/>
      <c r="R193" s="291"/>
    </row>
    <row r="194" spans="2:18" ht="14.4">
      <c r="B194" s="283"/>
      <c r="C194" s="291"/>
      <c r="D194" s="291"/>
      <c r="E194" s="291"/>
      <c r="F194" s="291"/>
      <c r="G194" s="291"/>
      <c r="H194" s="291"/>
      <c r="I194" s="291"/>
      <c r="J194" s="291"/>
      <c r="K194" s="291"/>
      <c r="L194" s="291"/>
      <c r="M194" s="291"/>
      <c r="N194" s="291"/>
      <c r="O194" s="291"/>
      <c r="P194" s="291"/>
      <c r="Q194" s="291"/>
      <c r="R194" s="291"/>
    </row>
    <row r="195" spans="2:18" ht="14.4">
      <c r="B195" s="283"/>
      <c r="C195" s="291"/>
      <c r="D195" s="291"/>
      <c r="E195" s="291"/>
      <c r="F195" s="291"/>
      <c r="G195" s="291"/>
      <c r="H195" s="291"/>
      <c r="I195" s="291"/>
      <c r="J195" s="291"/>
      <c r="K195" s="291"/>
      <c r="L195" s="291"/>
      <c r="M195" s="291"/>
      <c r="N195" s="291"/>
      <c r="O195" s="291"/>
      <c r="P195" s="291"/>
      <c r="Q195" s="291"/>
      <c r="R195" s="291"/>
    </row>
    <row r="196" spans="2:18" ht="14.4">
      <c r="B196" s="283"/>
      <c r="C196" s="291"/>
      <c r="D196" s="291"/>
      <c r="E196" s="291"/>
      <c r="F196" s="291"/>
      <c r="G196" s="291"/>
      <c r="H196" s="291"/>
      <c r="I196" s="291"/>
      <c r="J196" s="291"/>
      <c r="K196" s="291"/>
      <c r="L196" s="291"/>
      <c r="M196" s="291"/>
      <c r="N196" s="291"/>
      <c r="O196" s="291"/>
      <c r="P196" s="291"/>
      <c r="Q196" s="291"/>
      <c r="R196" s="291"/>
    </row>
    <row r="197" spans="2:18" ht="14.4">
      <c r="B197" s="283"/>
      <c r="C197" s="291"/>
      <c r="D197" s="291"/>
      <c r="E197" s="291"/>
      <c r="F197" s="291"/>
      <c r="G197" s="291"/>
      <c r="H197" s="291"/>
      <c r="I197" s="291"/>
      <c r="J197" s="291"/>
      <c r="K197" s="291"/>
      <c r="L197" s="291"/>
      <c r="M197" s="291"/>
      <c r="N197" s="291"/>
      <c r="O197" s="291"/>
      <c r="P197" s="291"/>
      <c r="Q197" s="291"/>
      <c r="R197" s="291"/>
    </row>
    <row r="198" spans="2:18" ht="14.4">
      <c r="B198" s="283"/>
      <c r="C198" s="291"/>
      <c r="D198" s="291"/>
      <c r="E198" s="291"/>
      <c r="F198" s="291"/>
      <c r="G198" s="291"/>
      <c r="H198" s="291"/>
      <c r="I198" s="291"/>
      <c r="J198" s="291"/>
      <c r="K198" s="291"/>
      <c r="L198" s="291"/>
      <c r="M198" s="291"/>
      <c r="N198" s="291"/>
      <c r="O198" s="291"/>
      <c r="P198" s="291"/>
      <c r="Q198" s="291"/>
      <c r="R198" s="291"/>
    </row>
    <row r="199" spans="2:18" ht="14.4">
      <c r="B199" s="283"/>
      <c r="C199" s="291"/>
      <c r="D199" s="291"/>
      <c r="E199" s="291"/>
      <c r="F199" s="291"/>
      <c r="G199" s="291"/>
      <c r="H199" s="291"/>
      <c r="I199" s="291"/>
      <c r="J199" s="291"/>
      <c r="K199" s="291"/>
      <c r="L199" s="291"/>
      <c r="M199" s="291"/>
      <c r="N199" s="291"/>
      <c r="O199" s="291"/>
      <c r="P199" s="291"/>
      <c r="Q199" s="291"/>
      <c r="R199" s="291"/>
    </row>
    <row r="200" spans="2:18" ht="14.4">
      <c r="B200" s="283"/>
      <c r="C200" s="291"/>
      <c r="D200" s="291"/>
      <c r="E200" s="291"/>
      <c r="F200" s="291"/>
      <c r="G200" s="291"/>
      <c r="H200" s="291"/>
      <c r="I200" s="291"/>
      <c r="J200" s="291"/>
      <c r="K200" s="291"/>
      <c r="L200" s="291"/>
      <c r="M200" s="291"/>
      <c r="N200" s="291"/>
      <c r="O200" s="291"/>
      <c r="P200" s="291"/>
      <c r="Q200" s="291"/>
      <c r="R200" s="291"/>
    </row>
    <row r="201" spans="2:18" ht="14.4">
      <c r="B201" s="283"/>
      <c r="C201" s="291"/>
      <c r="D201" s="291"/>
      <c r="E201" s="291"/>
      <c r="F201" s="291"/>
      <c r="G201" s="291"/>
      <c r="H201" s="291"/>
      <c r="I201" s="291"/>
      <c r="J201" s="291"/>
      <c r="K201" s="291"/>
      <c r="L201" s="291"/>
      <c r="M201" s="291"/>
      <c r="N201" s="291"/>
      <c r="O201" s="291"/>
      <c r="P201" s="291"/>
      <c r="Q201" s="291"/>
      <c r="R201" s="291"/>
    </row>
    <row r="202" spans="2:18" ht="14.4">
      <c r="B202" s="283"/>
      <c r="C202" s="291"/>
      <c r="D202" s="291"/>
      <c r="E202" s="291"/>
      <c r="F202" s="291"/>
      <c r="G202" s="291"/>
      <c r="H202" s="291"/>
      <c r="I202" s="291"/>
      <c r="J202" s="291"/>
      <c r="K202" s="291"/>
      <c r="L202" s="291"/>
      <c r="M202" s="291"/>
      <c r="N202" s="291"/>
      <c r="O202" s="291"/>
      <c r="P202" s="291"/>
      <c r="Q202" s="291"/>
      <c r="R202" s="291"/>
    </row>
    <row r="203" spans="2:18" ht="14.4">
      <c r="B203" s="283"/>
      <c r="C203" s="291"/>
      <c r="D203" s="291"/>
      <c r="E203" s="291"/>
      <c r="F203" s="291"/>
      <c r="G203" s="291"/>
      <c r="H203" s="291"/>
      <c r="I203" s="291"/>
      <c r="J203" s="291"/>
      <c r="K203" s="291"/>
      <c r="L203" s="291"/>
      <c r="M203" s="291"/>
      <c r="N203" s="291"/>
      <c r="O203" s="291"/>
      <c r="P203" s="291"/>
      <c r="Q203" s="291"/>
      <c r="R203" s="291"/>
    </row>
    <row r="204" spans="2:18" ht="14.4">
      <c r="B204" s="283"/>
      <c r="C204" s="291"/>
      <c r="D204" s="291"/>
      <c r="E204" s="291"/>
      <c r="F204" s="291"/>
      <c r="G204" s="291"/>
      <c r="H204" s="291"/>
      <c r="I204" s="291"/>
      <c r="J204" s="291"/>
      <c r="K204" s="291"/>
      <c r="L204" s="291"/>
      <c r="M204" s="291"/>
      <c r="N204" s="291"/>
      <c r="O204" s="291"/>
      <c r="P204" s="291"/>
      <c r="Q204" s="291"/>
      <c r="R204" s="291"/>
    </row>
    <row r="205" spans="2:18" ht="14.4">
      <c r="B205" s="283"/>
      <c r="C205" s="291"/>
      <c r="D205" s="291"/>
      <c r="E205" s="291"/>
      <c r="F205" s="291"/>
      <c r="G205" s="291"/>
      <c r="H205" s="291"/>
      <c r="I205" s="291"/>
      <c r="J205" s="291"/>
      <c r="K205" s="291"/>
      <c r="L205" s="291"/>
      <c r="M205" s="291"/>
      <c r="N205" s="291"/>
      <c r="O205" s="291"/>
      <c r="P205" s="291"/>
      <c r="Q205" s="291"/>
      <c r="R205" s="291"/>
    </row>
    <row r="206" spans="2:18" ht="14.4">
      <c r="B206" s="283"/>
      <c r="C206" s="291"/>
      <c r="D206" s="291"/>
      <c r="E206" s="291"/>
      <c r="F206" s="291"/>
      <c r="G206" s="291"/>
      <c r="H206" s="291"/>
      <c r="I206" s="291"/>
      <c r="J206" s="291"/>
      <c r="K206" s="291"/>
      <c r="L206" s="291"/>
      <c r="M206" s="291"/>
      <c r="N206" s="291"/>
      <c r="O206" s="291"/>
      <c r="P206" s="291"/>
      <c r="Q206" s="291"/>
      <c r="R206" s="291"/>
    </row>
    <row r="207" spans="2:18" ht="14.4">
      <c r="B207" s="283"/>
      <c r="C207" s="291"/>
      <c r="D207" s="291"/>
      <c r="E207" s="291"/>
      <c r="F207" s="291"/>
      <c r="G207" s="291"/>
      <c r="H207" s="291"/>
      <c r="I207" s="291"/>
      <c r="J207" s="291"/>
      <c r="K207" s="291"/>
      <c r="L207" s="291"/>
      <c r="M207" s="291"/>
      <c r="N207" s="291"/>
      <c r="O207" s="291"/>
      <c r="P207" s="291"/>
      <c r="Q207" s="291"/>
      <c r="R207" s="291"/>
    </row>
    <row r="208" spans="2:18" ht="14.4">
      <c r="B208" s="283"/>
      <c r="C208" s="291"/>
      <c r="D208" s="291"/>
      <c r="E208" s="291"/>
      <c r="F208" s="291"/>
      <c r="G208" s="291"/>
      <c r="H208" s="291"/>
      <c r="I208" s="291"/>
      <c r="J208" s="291"/>
      <c r="K208" s="291"/>
      <c r="L208" s="291"/>
      <c r="M208" s="291"/>
      <c r="N208" s="291"/>
      <c r="O208" s="291"/>
      <c r="P208" s="291"/>
      <c r="Q208" s="291"/>
      <c r="R208" s="291"/>
    </row>
  </sheetData>
  <autoFilter ref="B8:R128" xr:uid="{00000000-0009-0000-0000-000001000000}"/>
  <mergeCells count="7">
    <mergeCell ref="B140:R140"/>
    <mergeCell ref="B1:C1"/>
    <mergeCell ref="S1:V1"/>
    <mergeCell ref="B2:K2"/>
    <mergeCell ref="C3:L3"/>
    <mergeCell ref="J6:R6"/>
    <mergeCell ref="M7:R7"/>
  </mergeCells>
  <dataValidations count="2">
    <dataValidation type="list" allowBlank="1" showInputMessage="1" showErrorMessage="1" sqref="F10:G14 F125:G128 F123:G123 F116:G117 F111:G114 F104:G109 F101:G102 F93:G99 F86:G91 F76:G84 F74:G74 F65:G72 F61:G63 F58:G59 F43:G56 F38:G41 F33:G36 F30:G31 F26:G28 F19:G24 F16:G17" xr:uid="{716653BA-4A02-4DDE-9510-5F5F62D4E6C4}">
      <formula1>$C$58:$C$59</formula1>
    </dataValidation>
    <dataValidation type="list" allowBlank="1" showInputMessage="1" showErrorMessage="1" sqref="C4" xr:uid="{54C54FBA-C1DA-4B0E-9BDE-54AD586ECA24}">
      <formula1>$M$8:$R$8</formula1>
    </dataValidation>
  </dataValidations>
  <hyperlinks>
    <hyperlink ref="B11" location="'EU KM1'!A1" display="EU KM1" xr:uid="{7A5902B6-8A74-49F7-8EC6-7D075C7FCDD2}"/>
    <hyperlink ref="B12" location="'EU INS1'!A1" display="EU INS1" xr:uid="{FA2D2898-CB80-4B34-B1F2-90DFD4580363}"/>
    <hyperlink ref="B13" location="'EU INS2'!A1" display="EU INS2" xr:uid="{89DAC699-5182-4218-B1D4-6904F36864B8}"/>
    <hyperlink ref="B14" location="'EU OVC'!A1" display="EU OVC" xr:uid="{0972F86F-BE7A-4B8B-8057-F5E2C3A1A80E}"/>
    <hyperlink ref="B16" location="'EU OVA'!A1" display="EU OVA" xr:uid="{56AC54B5-FF74-4A00-8759-FD440285EE00}"/>
    <hyperlink ref="B19" location="'EU LI1 '!A1" display="EU LI1" xr:uid="{2E8F7F20-E1C3-46F7-A5F3-82F4A7D46158}"/>
    <hyperlink ref="B20" location="'EU LI2'!A1" display="EU LI2" xr:uid="{C3B22E50-D09F-434A-A21F-EADF8A1112A9}"/>
    <hyperlink ref="B21" location="' EU LI3'!A1" display="EU LI3" xr:uid="{78D14D3D-E04F-4317-92C7-07E6C765E5F2}"/>
    <hyperlink ref="B22" location="'EU LIA'!A1" display="EU LIA" xr:uid="{EC59C014-EB90-4D31-97FC-34B7067360C0}"/>
    <hyperlink ref="B26" location="'EU CC1'!A1" display="EU CC1" xr:uid="{6FA92D2E-17D0-44A1-B271-1857FA53F262}"/>
    <hyperlink ref="B33" location="'EU LR1 – LRSum'!A1" display="EU LR1 - LRSum" xr:uid="{5006D760-F55C-40FA-963C-8B0FE0159FAC}"/>
    <hyperlink ref="B34" location="'EU LR2 – LRCom'!A1" display="EU LR2 - LRCom" xr:uid="{0944DD54-675C-4F32-8271-DC6C663F4431}"/>
    <hyperlink ref="B35" location="'EU LR3 – LRSpl'!A1" display="EU LR3 - LRSpl" xr:uid="{F2B697DB-FF40-4BB2-A126-4898C8988629}"/>
    <hyperlink ref="B36" location="'EU LRA'!A1" display="EU LRA" xr:uid="{855605DE-E854-4809-AFCE-C7265F800CD9}"/>
    <hyperlink ref="B38" location="'EU LIQA'!A1" display="EU LIQA" xr:uid="{FFBCDDBC-A575-4810-9F72-98D4CBF43861}"/>
    <hyperlink ref="B39" location="'EU LIQ1'!A1" display="EU LIQ1" xr:uid="{7876D1CD-54A8-4BF8-A69D-FCC0D3709E15}"/>
    <hyperlink ref="B40" location="'EU LIQB'!A1" display="EU LIQB" xr:uid="{54F4CAE4-2B50-47DC-A54A-2ED276943A53}"/>
    <hyperlink ref="B41" location="'EU LIQ2'!A1" display="EU LIQ2" xr:uid="{C73029BE-BDF7-4AFE-A313-153BCF27F497}"/>
    <hyperlink ref="B43" location="'EU CRA'!A1" display="EU CRA" xr:uid="{A27D4F20-D988-43DD-BFF8-A9D8657044D1}"/>
    <hyperlink ref="B44" location="'EU CRB'!A1" display="EU CRB" xr:uid="{7DFE62C1-CE1B-4584-BC3D-6D9223594873}"/>
    <hyperlink ref="B45" location="'EU CR1_Šablona 4'!A1" display="EU CR1" xr:uid="{5F2B8DCC-90F3-47B3-BD0E-6488B0A8B2A1}"/>
    <hyperlink ref="B46" location="'EU CR1-A'!A1" display="EU CR1-A" xr:uid="{5C67EF54-A045-4774-8E55-B2B4E3DB5A27}"/>
    <hyperlink ref="B47" location="'EU CR2'!A1" display="EU CR2" xr:uid="{9AE67C20-99CA-4E0D-9370-BF05345058CC}"/>
    <hyperlink ref="B48" location="'EU CR2a'!A1" display="EU CR2a" xr:uid="{D391BBBA-AD03-4AD9-A2F8-62632A69DAB3}"/>
    <hyperlink ref="B49" location="'EU CQ1_Šablona 1 '!A1" display="EU CQ1" xr:uid="{AE9D27BE-E34A-45EC-805A-B7C4949D142D}"/>
    <hyperlink ref="B50" location="'EU CQ2'!A1" display="EU CQ2" xr:uid="{78E0E4AB-8B1A-4434-B524-1FB23BB1EF05}"/>
    <hyperlink ref="B51" location="'EU CQ3_Šablona 3'!A1" display="EU CQ3" xr:uid="{BE53A186-BFB8-486D-9CE4-8DA2A75AEF62}"/>
    <hyperlink ref="B52" location="'EU CQ4'!A1" display="EU CQ4" xr:uid="{8FECB046-DEEA-4D06-83E6-8FB619F13BD9}"/>
    <hyperlink ref="B53" location="' EU CQ5'!A1" display="EU CQ5" xr:uid="{D0D81F7A-3367-4686-BD76-10ACBFD5615E}"/>
    <hyperlink ref="B54" location="'EU CQ6'!A1" display="EU CQ6" xr:uid="{0924F4DC-AF43-48BB-82D5-DCD4AE873315}"/>
    <hyperlink ref="B55" location="'EU CQ7_Šablona 9'!A1" display="EU CQ7" xr:uid="{87FF6AF5-55F8-4D52-8693-2F29CB39AA8B}"/>
    <hyperlink ref="B56" location="'EU CQ8'!A1" display="EU CQ8" xr:uid="{6FD52F83-067A-4053-AEB5-FD6458DC5D88}"/>
    <hyperlink ref="B30" location="'EU CCyB1'!A1" display="EU CCyB1" xr:uid="{2B0C9469-8603-4E6B-8FD9-45929FD76CA6}"/>
    <hyperlink ref="B58" location="'EU CRC'!A1" display="EU CRC" xr:uid="{8FA4904F-483D-4116-A7DE-FC79C415F40C}"/>
    <hyperlink ref="B59" location="'EU CR3'!A1" display="EU CR3" xr:uid="{195FA14E-93F4-4212-A660-23810A5DB914}"/>
    <hyperlink ref="B61" location="'EU CRD'!A1" display="EU CRD" xr:uid="{5CEF0B33-11F4-4576-A056-84CF74D4ADEF}"/>
    <hyperlink ref="B62" location="'EU CR4'!A1" display="EU CR4" xr:uid="{8D628723-7917-4A3F-8E75-9CEAAE0DEC56}"/>
    <hyperlink ref="B63" location="'EU CR5'!A1" display="EU CR5" xr:uid="{26AE0261-6673-4181-9F3B-1935595A1191}"/>
    <hyperlink ref="B65" location="'EU CRE'!A1" display="EU CRE" xr:uid="{90F717B8-D1A0-4D8B-8E42-D549713083A7}"/>
    <hyperlink ref="B66" location="'EU CR6'!A1" display="EU CR6" xr:uid="{66778088-5CB0-450B-AB21-3116C46B3DCE}"/>
    <hyperlink ref="B67" location="'EU CR6-A'!A1" display="EU CR6-A" xr:uid="{AE9EFC22-C972-4192-9CE7-9A0B233FD85B}"/>
    <hyperlink ref="B68" location="'EU CR7'!A1" display="EU CR7" xr:uid="{2E7B0BB8-F341-41E9-8522-2FFABB059BA1}"/>
    <hyperlink ref="B69" location="'EU CR7-A'!A1" display="EU CR7-A" xr:uid="{B74A0CD2-D2ED-4177-93B5-969051A97E48}"/>
    <hyperlink ref="B70" location="'EU CR8'!A1" display="EU CR8" xr:uid="{49AC8DFD-2FC6-466E-9E03-845699D48B44}"/>
    <hyperlink ref="B71" location="'EU CR9'!A1" display="CR9" xr:uid="{A4CB14F7-C44C-46DA-9658-88CF128B0422}"/>
    <hyperlink ref="B72" location="'EU CR9.1'!A1" display="CR9.1" xr:uid="{50A7D023-A79A-4E66-9002-C5D3CF2557EB}"/>
    <hyperlink ref="B74" location="'EU CR10 '!A1" display="EU CR10" xr:uid="{B1897C24-22AF-4599-A45C-882F4BC47060}"/>
    <hyperlink ref="B76" location="'EU CCRA'!A1" display="EU CCRA" xr:uid="{7E35DD8B-CC0B-468C-AFA6-6F2D99A38FC8}"/>
    <hyperlink ref="B77" location="'EU CCR1'!A1" display="EU CCR1" xr:uid="{A236C2AB-14F9-4F06-85EE-7E404978F20B}"/>
    <hyperlink ref="B78" location="'EU CCR2'!A1" display="EU CCR2" xr:uid="{A29ADB42-DA94-4C07-9A1A-7DD4C3C55500}"/>
    <hyperlink ref="B79" location="'EU CCR3'!A1" display="EU CCR3" xr:uid="{28C33BBC-7F1D-4C81-9493-19D31DFB39C0}"/>
    <hyperlink ref="B80" location="'EU CCR4'!A1" display="EU CCR4" xr:uid="{C3A6E4D4-6431-4BBC-897D-E3C68FC7D071}"/>
    <hyperlink ref="B81" location="'EU CCR5'!A1" display="EU CCR5" xr:uid="{EDED747F-709F-4FCC-8E79-BA1EB78399EB}"/>
    <hyperlink ref="B82" location="'EU CCR6'!A1" display="EU CCR6" xr:uid="{B33DEB2B-36B4-4CB4-810C-715E82F27CDC}"/>
    <hyperlink ref="B84" location="'EU CCR8'!A1" display="EU CCR8" xr:uid="{43DCFD3B-B933-4A7B-946D-D3638DA9AFA3}"/>
    <hyperlink ref="B83" location="'EU CCR7'!A1" display="EU CCR7" xr:uid="{8CB0CB20-E01E-4307-B57C-B2D380BD3F8A}"/>
    <hyperlink ref="B87" location="'EU SEC1'!A1" display="EU SEC1" xr:uid="{1DE933EB-BD6F-459C-A02F-7AD2CCA10354}"/>
    <hyperlink ref="B88" location="'EU SEC2'!A1" display="EU SEC2" xr:uid="{739A0DBC-BDC4-48B2-BF65-D616E418BD48}"/>
    <hyperlink ref="B89" location="'EU SEC3'!A1" display="EU SEC3" xr:uid="{C4F2C2D4-91CA-4406-BD17-BF2710795795}"/>
    <hyperlink ref="B90" location="'EU SEC4'!A1" display="EU SEC4" xr:uid="{6D6E8F4F-5A85-439C-A085-88F80F14AF2E}"/>
    <hyperlink ref="B91" location="'EU SEC5'!A1" display="EU SEC5" xr:uid="{20C0EFBE-58EB-484B-B53A-A70204EB2613}"/>
    <hyperlink ref="B93" location="'EU MRA'!A1" display="EU MRA" xr:uid="{7C7C5F79-1920-4221-A80F-5E0F7242D9D5}"/>
    <hyperlink ref="B94" location="'EU MR1'!A1" display="EU MR1" xr:uid="{2EB02C0D-AF9C-406B-B40E-B9BF2B407639}"/>
    <hyperlink ref="B95" location="'EU MRB'!A1" display="EU MRB" xr:uid="{B78224AD-A5F7-4159-86A3-C538D577B47B}"/>
    <hyperlink ref="B96" location="'EU MR2-A'!A1" display="EU MR2-A" xr:uid="{3F34D406-BB43-441F-A116-AEF01629D957}"/>
    <hyperlink ref="B97" location="'EU MR2-B'!A1" display="EU MR2-B" xr:uid="{0F8BD010-1635-45FE-B176-89350B1F83E7}"/>
    <hyperlink ref="B98" location="'EU MR3'!A1" display="EU MR3" xr:uid="{FB32CBCD-4048-42D8-AF88-9EBBC244E0BD}"/>
    <hyperlink ref="B99" location="'EU MR4'!A1" display="EU MR4" xr:uid="{74EBBFB2-28F3-4403-B28C-2228024D1769}"/>
    <hyperlink ref="B101" location="'EU ORA'!A1" display="EU ORA" xr:uid="{78EBEFCE-29B5-4394-888B-CAC40B15E3CA}"/>
    <hyperlink ref="B102" location="'EU OR1'!A1" display="EU OR1" xr:uid="{6A777B06-81AF-4FBF-8016-4A061758D48F}"/>
    <hyperlink ref="B105" location="'EU REM1'!A1" display="EU REM1" xr:uid="{7A7D0C9A-3065-451D-8645-6905F788C290}"/>
    <hyperlink ref="B106" location="'EU REM2'!A1" display="EU REM2" xr:uid="{41703AFD-575B-462A-A430-70174016B51C}"/>
    <hyperlink ref="B107" location="'EU REM3'!A1" display="EU REM3" xr:uid="{62A7FE11-1EC7-42B9-BC3F-D031D96D2788}"/>
    <hyperlink ref="B108" location="'EU REM4'!A1" display="EU REM4" xr:uid="{0D61154B-3544-44D6-B002-3B0E7FE51331}"/>
    <hyperlink ref="B109" location="'EU REM5'!A1" display="EU REM5" xr:uid="{AA2D55CA-01CB-4E26-A87A-EEE0919BD794}"/>
    <hyperlink ref="B111" location="'EU AE1'!A1" display="EU AE1" xr:uid="{45B55AEF-0C72-4844-BEFF-2C7EFD7FA55E}"/>
    <hyperlink ref="B112" location="'EU AE2'!A1" display="EU AE2" xr:uid="{DA2E5776-B570-4574-94F8-BE04F81973B8}"/>
    <hyperlink ref="B113" location="' EU AE3'!A1" display="EU AE3" xr:uid="{B9174042-DA0B-4D0E-9CD1-6015F343D023}"/>
    <hyperlink ref="B114" location="'EU AE4'!A1" display="EU AE4" xr:uid="{48377152-0F9A-405A-A343-4164DA4C09F5}"/>
    <hyperlink ref="C9" location="'PŘÍLOHA I'!A1" display="'PŘÍLOHA I'!A1" xr:uid="{BA0E6A06-D5CD-4EBB-9ADF-69AA68B2B7B1}"/>
    <hyperlink ref="C15" location="'PŘÍLOHA III'!A1" display="'PŘÍLOHA III'!A1" xr:uid="{84C17F06-C1D0-477E-B8E5-A8F823055065}"/>
    <hyperlink ref="C18" location="'PŘÍLOHA V'!A1" display="'PŘÍLOHA V'!A1" xr:uid="{6DB096F1-D528-4094-92E1-ADE1B549C032}"/>
    <hyperlink ref="C25" location="'PŘÍLOHA VII'!A1" display="'PŘÍLOHA VII'!A1" xr:uid="{AAC727FE-AB54-4ADA-8540-FA2D01A73574}"/>
    <hyperlink ref="C29" location="'PŘÍLOHA IX'!A1" display="'PŘÍLOHA IX'!A1" xr:uid="{BFBD17D4-B726-4749-B6D8-502AF5168102}"/>
    <hyperlink ref="C32" location="'PŘÍLOHA XI'!A1" display="'PŘÍLOHA XI'!A1" xr:uid="{F1F2810D-5EA2-44EE-B96F-3D389D5836A5}"/>
    <hyperlink ref="C37" location="'PŘÍLOHA XIII'!A1" display="'PŘÍLOHA XIII'!A1" xr:uid="{FB01F4AE-309E-4B1D-B24A-09AAFCB72866}"/>
    <hyperlink ref="C42" location="'PŘÍLOHA XV'!A1" display="'PŘÍLOHA XV'!A1" xr:uid="{24C1F843-5C21-4C21-9DF3-E811D019C92A}"/>
    <hyperlink ref="C57" location="'PŘÍLOHA XVII'!A1" display="'PŘÍLOHA XVII'!A1" xr:uid="{E874B5C5-1EEF-49C5-976E-948D1D107966}"/>
    <hyperlink ref="C60" location="'PŘÍLOHA XIX'!A1" display="'PŘÍLOHA XIX'!A1" xr:uid="{89D69572-9D59-408E-B60F-5BD2FB14DE7F}"/>
    <hyperlink ref="C64" location="'PŘÍLOHA XXI'!A1" display="'PŘÍLOHA XXI'!A1" xr:uid="{B6FCABFA-895F-42A2-A4DD-6EAB6E9A79A8}"/>
    <hyperlink ref="C73" location="'PŘÍLOHA XXIII'!A1" display="'PŘÍLOHA XXIII'!A1" xr:uid="{862F6A68-A8A5-4EF7-B6C0-BE9EB8C3DBC6}"/>
    <hyperlink ref="C75" location="'PŘÍLOHA XXV'!A1" display="'PŘÍLOHA XXV'!A1" xr:uid="{6934F254-A2BF-47E9-A56D-5B1EFE2A3169}"/>
    <hyperlink ref="C85" location="'PŘÍLOHA XXVII'!A1" display="'PŘÍLOHA XXVII'!A1" xr:uid="{67985827-D1D7-4510-941A-7DA3F2748F9A}"/>
    <hyperlink ref="B86" location="'EU SECA'!A1" display="EU SECA" xr:uid="{5EA8BA2C-7549-4D96-9D8B-18191A5EDD6B}"/>
    <hyperlink ref="C92" location="'PŘÍLOHA XXIX'!A1" display="'PŘÍLOHA XXIX'!A1" xr:uid="{65A30488-127B-49CA-972F-7F2F7031029E}"/>
    <hyperlink ref="C100" location="'PŘÍLOHA XXXI'!A1" display="'PŘÍLOHA XXXI'!A1" xr:uid="{8ACE8FD5-CCDB-43B5-83FD-E5D841766C02}"/>
    <hyperlink ref="B104" location="'EU REMA'!A1" display="EU  REMA" xr:uid="{BB9F4A3D-9A5C-43EB-8277-CB50BED48F97}"/>
    <hyperlink ref="C103" location="'PŘÍLOHA XXXIII'!A1" display="'PŘÍLOHA XXXIII'!A1" xr:uid="{C3324D82-D702-4304-8E5F-D82072546336}"/>
    <hyperlink ref="C110" location="'PŘÍLOHA XXXV'!A1" display="'PŘÍLOHA XXXV'!A1" xr:uid="{67B8E8B9-2F1F-448D-9873-61320AE3A3F8}"/>
    <hyperlink ref="B23" location="'EU LIB'!A1" display="EU LIB" xr:uid="{68566F8D-4397-485D-9D6D-4255F230C490}"/>
    <hyperlink ref="B10" location="'EU OV1'!A1" display="EU OV1" xr:uid="{4BA35796-8A11-454C-A56F-15598AF026FA}"/>
    <hyperlink ref="B17" location="'EU OVB'!A1" display="EU OVB" xr:uid="{25C721D9-4AF4-43B5-B670-474CFFA2BD9C}"/>
    <hyperlink ref="B24" location="'EU PV1'!A1" display="EU PV1" xr:uid="{90E97883-45DA-4A8D-8F6C-32CE8F3B3AA4}"/>
    <hyperlink ref="B28" location="'EU CCA  '!A1" display="EU CCA" xr:uid="{B13071A8-CB90-4ABB-8FEF-CEA028E5B531}"/>
    <hyperlink ref="B27" location="'EU CC2 '!A1" display="EU CC2" xr:uid="{D4195C88-3D09-41A8-BF6D-C1A5A7BCF94A}"/>
    <hyperlink ref="B31" location="'EU CCyB2'!A1" display="EU CCyB2" xr:uid="{89D8ADB2-83E3-4B9A-82B8-AE561684920E}"/>
    <hyperlink ref="C34" location="'PŘÍLOHA XI'!A1" display="'PŘÍLOHA XI'!A1" xr:uid="{BC87D8B9-1A4F-49BC-9234-60579550E168}"/>
    <hyperlink ref="C87" location="'PŘÍLOHA XXVII'!A1" display="'PŘÍLOHA XXVII'!A1" xr:uid="{F0C3E8D3-DDA7-4D2B-BA1D-F70E6527942F}"/>
    <hyperlink ref="B123" location="'IFRS9 (468)'!A1" display="IFRS9(468)" xr:uid="{04477968-BF5F-460A-84C8-D946C4FD1AF5}"/>
    <hyperlink ref="C122" location="EBA_GL_2018_01!A1" display="EBA_GL_2018_01!A1" xr:uid="{CF52EBC9-ABB9-4D4F-84D8-5B88D0B9333C}"/>
    <hyperlink ref="B116" location="'EU IRRBBA'!A1" display="EU IRRBBA" xr:uid="{05B47AF0-EF11-4A8B-9A73-D9C6552C9697}"/>
    <hyperlink ref="B117" location="'EU IRRBB1'!A1" display="EU IRRBB1" xr:uid="{6211EEE7-8663-42D5-BF23-F644C7E27DA2}"/>
    <hyperlink ref="C115" location="'PŘÍLOHA XXXVII'!A1" display="'PŘÍLOHA XXXVII'!A1" xr:uid="{8EA9E9EB-1587-4FBE-949E-D2B47B6B7B81}"/>
    <hyperlink ref="B119" location="Potvrzení!A1" display="Potvrzení" xr:uid="{D30C9091-2B32-478C-A0EC-35A50856C977}"/>
    <hyperlink ref="B120" location="Zásady!A1" display="Klíčové prvky formálních zásad instituce přijatých k naplnění požadavků na zpřístupňování informací" xr:uid="{9B07DAF8-D36A-48F5-97DD-405861DF49C1}"/>
    <hyperlink ref="C124" r:id="rId1" display="https://www.eba.europa.eu/sites/default/documents/files/document_library/Publications/Guidelines/2022/1041279/Consolidated  GL on disclosure of non-performing and forborne exposures.pdf" xr:uid="{47E8EBB5-7C11-47AA-869C-BE21593FE98C}"/>
    <hyperlink ref="B125" location="'EU CQ1_Šablona 1 '!A1" display="Šablona 1" xr:uid="{1B7CAA7D-FBA8-4C99-A485-2332F6DC0DEC}"/>
    <hyperlink ref="B126" location="'EU CQ3_Šablona 3'!A1" display="Šablona 3" xr:uid="{85F89A1A-7AF6-47CF-9056-18BC6B585E7D}"/>
    <hyperlink ref="B127" location="'EU CR1_Šablona 4'!A1" display="Šablona 4" xr:uid="{7B0097FC-49FD-4291-B0E8-577E18E850F1}"/>
    <hyperlink ref="B128" location="'EU CQ7_Šablona 9'!A1" display="Šablona 9" xr:uid="{29FC5CE8-6437-419A-9917-01EA6324E331}"/>
  </hyperlinks>
  <pageMargins left="0.25" right="0.25" top="0.75" bottom="0.75" header="0.3" footer="0.3"/>
  <pageSetup paperSize="9" scale="32" fitToHeight="0" orientation="portrait" r:id="rId2"/>
  <rowBreaks count="1" manualBreakCount="1">
    <brk id="83" min="1" max="17" man="1"/>
  </rowBreaks>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54D83-AA0B-49F4-9999-0CD27B0F08A8}">
  <sheetPr>
    <tabColor rgb="FFFFFF00"/>
  </sheetPr>
  <dimension ref="B2:K24"/>
  <sheetViews>
    <sheetView showGridLines="0" zoomScaleNormal="100" zoomScalePageLayoutView="70" workbookViewId="0">
      <selection activeCell="H35" sqref="H35"/>
    </sheetView>
  </sheetViews>
  <sheetFormatPr defaultRowHeight="14.4"/>
  <cols>
    <col min="2" max="2" width="4.44140625" customWidth="1"/>
    <col min="3" max="3" width="14.5546875" customWidth="1"/>
    <col min="4" max="4" width="15.33203125" customWidth="1"/>
    <col min="5" max="6" width="10.6640625" bestFit="1" customWidth="1"/>
    <col min="7" max="7" width="12.5546875" customWidth="1"/>
    <col min="8" max="8" width="12.44140625" customWidth="1"/>
    <col min="9" max="9" width="16" customWidth="1"/>
    <col min="10" max="10" width="10.6640625" customWidth="1"/>
    <col min="11" max="11" width="6.5546875" customWidth="1"/>
  </cols>
  <sheetData>
    <row r="2" spans="2:11" ht="18">
      <c r="B2" s="1" t="s">
        <v>112</v>
      </c>
    </row>
    <row r="3" spans="2:11" ht="15.6">
      <c r="B3" s="2"/>
      <c r="C3" s="3"/>
      <c r="D3" s="3"/>
      <c r="E3" s="3"/>
      <c r="H3" s="3"/>
      <c r="I3" s="3"/>
      <c r="J3" s="85"/>
      <c r="K3" s="3"/>
    </row>
    <row r="4" spans="2:11" ht="16.2" thickBot="1">
      <c r="B4" s="2"/>
      <c r="C4" s="3"/>
      <c r="D4" s="3"/>
      <c r="E4" s="3"/>
      <c r="F4" s="711"/>
      <c r="G4" s="711"/>
      <c r="H4" s="3"/>
      <c r="I4" s="3"/>
      <c r="J4" s="85"/>
      <c r="K4" s="3"/>
    </row>
    <row r="5" spans="2:11" ht="16.2" thickBot="1">
      <c r="B5" s="4"/>
      <c r="C5" s="4"/>
      <c r="D5" s="66" t="s">
        <v>1</v>
      </c>
      <c r="E5" s="67" t="s">
        <v>2</v>
      </c>
      <c r="F5" s="67" t="s">
        <v>3</v>
      </c>
      <c r="G5" s="67" t="s">
        <v>4</v>
      </c>
      <c r="H5" s="67" t="s">
        <v>5</v>
      </c>
      <c r="I5" s="67" t="s">
        <v>113</v>
      </c>
      <c r="J5" s="680" t="s">
        <v>7</v>
      </c>
      <c r="K5" s="682"/>
    </row>
    <row r="6" spans="2:11" ht="84" customHeight="1" thickBot="1">
      <c r="B6" s="4"/>
      <c r="C6" s="4"/>
      <c r="D6" s="689" t="s">
        <v>16</v>
      </c>
      <c r="E6" s="690"/>
      <c r="F6" s="690"/>
      <c r="G6" s="686"/>
      <c r="H6" s="691" t="s">
        <v>114</v>
      </c>
      <c r="I6" s="692" t="s">
        <v>115</v>
      </c>
      <c r="J6" s="689" t="s">
        <v>116</v>
      </c>
      <c r="K6" s="691"/>
    </row>
    <row r="7" spans="2:11" ht="34.5" customHeight="1" thickBot="1">
      <c r="B7" s="86"/>
      <c r="C7" s="86"/>
      <c r="D7" s="87"/>
      <c r="E7" s="689" t="s">
        <v>117</v>
      </c>
      <c r="F7" s="691"/>
      <c r="G7" s="716" t="s">
        <v>118</v>
      </c>
      <c r="H7" s="712"/>
      <c r="I7" s="698"/>
      <c r="J7" s="713"/>
      <c r="K7" s="712"/>
    </row>
    <row r="8" spans="2:11" ht="15.6">
      <c r="B8" s="4"/>
      <c r="C8" s="4"/>
      <c r="D8" s="87"/>
      <c r="E8" s="719"/>
      <c r="F8" s="692" t="s">
        <v>94</v>
      </c>
      <c r="G8" s="717"/>
      <c r="H8" s="719"/>
      <c r="I8" s="698"/>
      <c r="J8" s="713"/>
      <c r="K8" s="712"/>
    </row>
    <row r="9" spans="2:11" ht="16.2" thickBot="1">
      <c r="B9" s="4"/>
      <c r="C9" s="4"/>
      <c r="D9" s="87"/>
      <c r="E9" s="720"/>
      <c r="F9" s="694"/>
      <c r="G9" s="718"/>
      <c r="H9" s="720"/>
      <c r="I9" s="694"/>
      <c r="J9" s="714"/>
      <c r="K9" s="715"/>
    </row>
    <row r="10" spans="2:11" ht="28.8" thickTop="1" thickBot="1">
      <c r="B10" s="88" t="s">
        <v>29</v>
      </c>
      <c r="C10" s="89" t="s">
        <v>119</v>
      </c>
      <c r="D10" s="192">
        <v>1491128839.5510001</v>
      </c>
      <c r="E10" s="193">
        <v>13568605.626</v>
      </c>
      <c r="F10" s="193">
        <v>13568605.626</v>
      </c>
      <c r="G10" s="193">
        <v>1490178281.1670001</v>
      </c>
      <c r="H10" s="193">
        <v>-9313618.9050000012</v>
      </c>
      <c r="I10" s="194"/>
      <c r="J10" s="721"/>
      <c r="K10" s="722"/>
    </row>
    <row r="11" spans="2:11" ht="15" thickBot="1">
      <c r="B11" s="75" t="s">
        <v>31</v>
      </c>
      <c r="C11" s="90" t="s">
        <v>120</v>
      </c>
      <c r="D11" s="195">
        <v>1445822529.0510001</v>
      </c>
      <c r="E11" s="195">
        <v>12132437.152000001</v>
      </c>
      <c r="F11" s="195">
        <v>12132437.152000001</v>
      </c>
      <c r="G11" s="195">
        <v>1444871970.6670001</v>
      </c>
      <c r="H11" s="195">
        <v>-8590388.8550000004</v>
      </c>
      <c r="I11" s="196"/>
      <c r="J11" s="709"/>
      <c r="K11" s="710"/>
    </row>
    <row r="12" spans="2:11" ht="15" thickBot="1">
      <c r="B12" s="75" t="s">
        <v>33</v>
      </c>
      <c r="C12" s="90" t="s">
        <v>121</v>
      </c>
      <c r="D12" s="195">
        <v>13972521.458000001</v>
      </c>
      <c r="E12" s="195">
        <v>160597.76000000001</v>
      </c>
      <c r="F12" s="195">
        <v>160597.76000000001</v>
      </c>
      <c r="G12" s="195">
        <v>13972521.458000001</v>
      </c>
      <c r="H12" s="195">
        <v>-110123.647</v>
      </c>
      <c r="I12" s="196"/>
      <c r="J12" s="709"/>
      <c r="K12" s="710"/>
    </row>
    <row r="13" spans="2:11" ht="15" thickBot="1">
      <c r="B13" s="75" t="s">
        <v>35</v>
      </c>
      <c r="C13" s="90" t="s">
        <v>122</v>
      </c>
      <c r="D13" s="195">
        <v>23065869.352000002</v>
      </c>
      <c r="E13" s="195">
        <v>399330.33799999999</v>
      </c>
      <c r="F13" s="195">
        <v>399330.33799999999</v>
      </c>
      <c r="G13" s="195">
        <v>23065869.352000002</v>
      </c>
      <c r="H13" s="195">
        <v>-396102.864</v>
      </c>
      <c r="I13" s="196"/>
      <c r="J13" s="709"/>
      <c r="K13" s="710"/>
    </row>
    <row r="14" spans="2:11" ht="15" thickBot="1">
      <c r="B14" s="75" t="s">
        <v>37</v>
      </c>
      <c r="C14" s="90" t="s">
        <v>123</v>
      </c>
      <c r="D14" s="195">
        <v>8267919.6899999995</v>
      </c>
      <c r="E14" s="195">
        <v>876240.37600000005</v>
      </c>
      <c r="F14" s="195">
        <v>876240.37600000005</v>
      </c>
      <c r="G14" s="195">
        <v>8267919.6899999995</v>
      </c>
      <c r="H14" s="195">
        <v>-217003.53899999999</v>
      </c>
      <c r="I14" s="196"/>
      <c r="J14" s="709"/>
      <c r="K14" s="710"/>
    </row>
    <row r="15" spans="2:11" ht="15" thickBot="1">
      <c r="B15" s="75" t="s">
        <v>39</v>
      </c>
      <c r="C15" s="91"/>
      <c r="D15" s="195"/>
      <c r="E15" s="195"/>
      <c r="F15" s="195"/>
      <c r="G15" s="195"/>
      <c r="H15" s="195"/>
      <c r="I15" s="196"/>
      <c r="J15" s="709"/>
      <c r="K15" s="710"/>
    </row>
    <row r="16" spans="2:11" ht="15" thickBot="1">
      <c r="B16" s="75" t="s">
        <v>41</v>
      </c>
      <c r="C16" s="92" t="s">
        <v>124</v>
      </c>
      <c r="D16" s="197"/>
      <c r="E16" s="197"/>
      <c r="F16" s="197"/>
      <c r="G16" s="197"/>
      <c r="H16" s="197"/>
      <c r="I16" s="196"/>
      <c r="J16" s="709"/>
      <c r="K16" s="710"/>
    </row>
    <row r="17" spans="2:11" ht="28.2" thickBot="1">
      <c r="B17" s="75" t="s">
        <v>43</v>
      </c>
      <c r="C17" s="80" t="s">
        <v>53</v>
      </c>
      <c r="D17" s="198">
        <v>285953918.01899999</v>
      </c>
      <c r="E17" s="198">
        <v>782624.16700000002</v>
      </c>
      <c r="F17" s="198">
        <v>782624.16700000002</v>
      </c>
      <c r="G17" s="199"/>
      <c r="H17" s="199"/>
      <c r="I17" s="198">
        <v>282630.08299999998</v>
      </c>
      <c r="J17" s="705"/>
      <c r="K17" s="706"/>
    </row>
    <row r="18" spans="2:11" ht="15" thickBot="1">
      <c r="B18" s="77" t="s">
        <v>45</v>
      </c>
      <c r="C18" s="92" t="s">
        <v>125</v>
      </c>
      <c r="D18" s="197"/>
      <c r="E18" s="197"/>
      <c r="F18" s="197"/>
      <c r="G18" s="196"/>
      <c r="H18" s="196"/>
      <c r="I18" s="197"/>
      <c r="J18" s="705"/>
      <c r="K18" s="706"/>
    </row>
    <row r="19" spans="2:11" ht="15" thickBot="1">
      <c r="B19" s="75" t="s">
        <v>47</v>
      </c>
      <c r="C19" s="92" t="s">
        <v>126</v>
      </c>
      <c r="D19" s="197"/>
      <c r="E19" s="197"/>
      <c r="F19" s="197"/>
      <c r="G19" s="196"/>
      <c r="H19" s="196"/>
      <c r="I19" s="197"/>
      <c r="J19" s="705"/>
      <c r="K19" s="706"/>
    </row>
    <row r="20" spans="2:11" ht="15" thickBot="1">
      <c r="B20" s="75" t="s">
        <v>48</v>
      </c>
      <c r="C20" s="92" t="s">
        <v>127</v>
      </c>
      <c r="D20" s="197"/>
      <c r="E20" s="197"/>
      <c r="F20" s="197"/>
      <c r="G20" s="196"/>
      <c r="H20" s="196"/>
      <c r="I20" s="197"/>
      <c r="J20" s="705"/>
      <c r="K20" s="706"/>
    </row>
    <row r="21" spans="2:11" ht="15" thickBot="1">
      <c r="B21" s="75" t="s">
        <v>49</v>
      </c>
      <c r="C21" s="92" t="s">
        <v>128</v>
      </c>
      <c r="D21" s="197"/>
      <c r="E21" s="197"/>
      <c r="F21" s="197"/>
      <c r="G21" s="196"/>
      <c r="H21" s="196"/>
      <c r="I21" s="197"/>
      <c r="J21" s="705"/>
      <c r="K21" s="706"/>
    </row>
    <row r="22" spans="2:11" ht="15" thickBot="1">
      <c r="B22" s="75" t="s">
        <v>50</v>
      </c>
      <c r="C22" s="92" t="s">
        <v>129</v>
      </c>
      <c r="D22" s="197"/>
      <c r="E22" s="197"/>
      <c r="F22" s="197"/>
      <c r="G22" s="196"/>
      <c r="H22" s="196"/>
      <c r="I22" s="197"/>
      <c r="J22" s="705"/>
      <c r="K22" s="706"/>
    </row>
    <row r="23" spans="2:11" ht="15" thickBot="1">
      <c r="B23" s="75" t="s">
        <v>51</v>
      </c>
      <c r="C23" s="92" t="s">
        <v>124</v>
      </c>
      <c r="D23" s="197"/>
      <c r="E23" s="197"/>
      <c r="F23" s="197"/>
      <c r="G23" s="196"/>
      <c r="H23" s="196"/>
      <c r="I23" s="197"/>
      <c r="J23" s="705"/>
      <c r="K23" s="706"/>
    </row>
    <row r="24" spans="2:11" ht="15" thickBot="1">
      <c r="B24" s="93" t="s">
        <v>52</v>
      </c>
      <c r="C24" s="80" t="s">
        <v>61</v>
      </c>
      <c r="D24" s="197">
        <v>1777082757.5700002</v>
      </c>
      <c r="E24" s="197">
        <v>14351229.793</v>
      </c>
      <c r="F24" s="197">
        <v>14351229.793</v>
      </c>
      <c r="G24" s="197">
        <v>1490178281.1670001</v>
      </c>
      <c r="H24" s="197">
        <v>-9313618.9050000012</v>
      </c>
      <c r="I24" s="197">
        <v>282630.08299999998</v>
      </c>
      <c r="J24" s="707"/>
      <c r="K24" s="708"/>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1:K21"/>
    <mergeCell ref="J22:K22"/>
    <mergeCell ref="J23:K23"/>
    <mergeCell ref="J24:K24"/>
    <mergeCell ref="J15:K15"/>
    <mergeCell ref="J16:K16"/>
    <mergeCell ref="J17:K17"/>
    <mergeCell ref="J18:K18"/>
    <mergeCell ref="J19:K19"/>
    <mergeCell ref="J20:K20"/>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35980-28CA-4DC1-A5FE-2F368A4DE19E}">
  <sheetPr>
    <tabColor rgb="FF7030A0"/>
    <pageSetUpPr fitToPage="1"/>
  </sheetPr>
  <dimension ref="B2:I28"/>
  <sheetViews>
    <sheetView showGridLines="0" showWhiteSpace="0" view="pageLayout" zoomScaleNormal="100" workbookViewId="0">
      <selection activeCell="D9" sqref="D9"/>
    </sheetView>
  </sheetViews>
  <sheetFormatPr defaultRowHeight="14.4"/>
  <cols>
    <col min="2" max="2" width="4.5546875" customWidth="1"/>
    <col min="3" max="3" width="25" customWidth="1"/>
    <col min="4" max="8" width="19.6640625" customWidth="1"/>
    <col min="9" max="9" width="20.44140625" customWidth="1"/>
  </cols>
  <sheetData>
    <row r="2" spans="2:9" ht="18">
      <c r="B2" s="1" t="s">
        <v>130</v>
      </c>
    </row>
    <row r="3" spans="2:9" ht="16.2" thickBot="1">
      <c r="B3" s="2"/>
      <c r="C3" s="3"/>
      <c r="D3" s="3"/>
      <c r="E3" s="711"/>
      <c r="F3" s="711"/>
      <c r="G3" s="3"/>
      <c r="H3" s="3"/>
      <c r="I3" s="3"/>
    </row>
    <row r="4" spans="2:9" ht="16.2" thickBot="1">
      <c r="B4" s="4"/>
      <c r="C4" s="4"/>
      <c r="D4" s="5" t="s">
        <v>1</v>
      </c>
      <c r="E4" s="6" t="s">
        <v>2</v>
      </c>
      <c r="F4" s="6" t="s">
        <v>3</v>
      </c>
      <c r="G4" s="6" t="s">
        <v>4</v>
      </c>
      <c r="H4" s="6" t="s">
        <v>5</v>
      </c>
      <c r="I4" s="6" t="s">
        <v>6</v>
      </c>
    </row>
    <row r="5" spans="2:9" ht="19.5" customHeight="1" thickBot="1">
      <c r="B5" s="4"/>
      <c r="C5" s="4"/>
      <c r="D5" s="673" t="s">
        <v>131</v>
      </c>
      <c r="E5" s="674"/>
      <c r="F5" s="674"/>
      <c r="G5" s="675"/>
      <c r="H5" s="723" t="s">
        <v>114</v>
      </c>
      <c r="I5" s="677" t="s">
        <v>116</v>
      </c>
    </row>
    <row r="6" spans="2:9" ht="49.5" customHeight="1" thickBot="1">
      <c r="B6" s="86"/>
      <c r="C6" s="86"/>
      <c r="D6" s="94"/>
      <c r="E6" s="673" t="s">
        <v>117</v>
      </c>
      <c r="F6" s="723"/>
      <c r="G6" s="10" t="s">
        <v>132</v>
      </c>
      <c r="H6" s="724"/>
      <c r="I6" s="726"/>
    </row>
    <row r="7" spans="2:9" ht="15.6">
      <c r="B7" s="4"/>
      <c r="C7" s="4"/>
      <c r="D7" s="95"/>
      <c r="E7" s="727"/>
      <c r="F7" s="677" t="s">
        <v>94</v>
      </c>
      <c r="G7" s="727"/>
      <c r="H7" s="724"/>
      <c r="I7" s="726"/>
    </row>
    <row r="8" spans="2:9" ht="16.2" thickBot="1">
      <c r="B8" s="4"/>
      <c r="C8" s="4"/>
      <c r="D8" s="96"/>
      <c r="E8" s="728"/>
      <c r="F8" s="729"/>
      <c r="G8" s="730"/>
      <c r="H8" s="725"/>
      <c r="I8" s="678"/>
    </row>
    <row r="9" spans="2:9" ht="15" thickBot="1">
      <c r="B9" s="12" t="s">
        <v>29</v>
      </c>
      <c r="C9" s="13" t="s">
        <v>133</v>
      </c>
      <c r="D9" s="97">
        <v>10347205836</v>
      </c>
      <c r="E9" s="97">
        <v>232639147</v>
      </c>
      <c r="F9" s="97">
        <v>232639147</v>
      </c>
      <c r="G9" s="97">
        <v>10347205836</v>
      </c>
      <c r="H9" s="97">
        <v>-230032507</v>
      </c>
      <c r="I9" s="97">
        <v>0</v>
      </c>
    </row>
    <row r="10" spans="2:9" ht="15" thickBot="1">
      <c r="B10" s="98" t="s">
        <v>31</v>
      </c>
      <c r="C10" s="19" t="s">
        <v>134</v>
      </c>
      <c r="D10" s="97">
        <v>480306772</v>
      </c>
      <c r="E10" s="97">
        <v>9579600</v>
      </c>
      <c r="F10" s="97">
        <v>9579600</v>
      </c>
      <c r="G10" s="97">
        <v>480306772</v>
      </c>
      <c r="H10" s="97">
        <v>-10312053</v>
      </c>
      <c r="I10" s="97">
        <v>0</v>
      </c>
    </row>
    <row r="11" spans="2:9" ht="15" thickBot="1">
      <c r="B11" s="98" t="s">
        <v>33</v>
      </c>
      <c r="C11" s="19" t="s">
        <v>135</v>
      </c>
      <c r="D11" s="97">
        <v>58972934594</v>
      </c>
      <c r="E11" s="97">
        <v>1440125575</v>
      </c>
      <c r="F11" s="97">
        <v>1440125575</v>
      </c>
      <c r="G11" s="97">
        <v>58972934594</v>
      </c>
      <c r="H11" s="97">
        <v>-1289782320</v>
      </c>
      <c r="I11" s="97">
        <v>0</v>
      </c>
    </row>
    <row r="12" spans="2:9" ht="24.6" thickBot="1">
      <c r="B12" s="98" t="s">
        <v>35</v>
      </c>
      <c r="C12" s="19" t="s">
        <v>136</v>
      </c>
      <c r="D12" s="97">
        <v>8979215111</v>
      </c>
      <c r="E12" s="97">
        <v>4550589</v>
      </c>
      <c r="F12" s="97">
        <v>4550589</v>
      </c>
      <c r="G12" s="97">
        <v>8979215111</v>
      </c>
      <c r="H12" s="97">
        <v>-7659510</v>
      </c>
      <c r="I12" s="97">
        <v>0</v>
      </c>
    </row>
    <row r="13" spans="2:9" ht="15" thickBot="1">
      <c r="B13" s="98" t="s">
        <v>37</v>
      </c>
      <c r="C13" s="19" t="s">
        <v>137</v>
      </c>
      <c r="D13" s="97">
        <v>5705154349</v>
      </c>
      <c r="E13" s="97">
        <v>22853282</v>
      </c>
      <c r="F13" s="97">
        <v>22853282</v>
      </c>
      <c r="G13" s="97">
        <v>5705154349</v>
      </c>
      <c r="H13" s="97">
        <v>-28928260</v>
      </c>
      <c r="I13" s="97">
        <v>0</v>
      </c>
    </row>
    <row r="14" spans="2:9" ht="15" thickBot="1">
      <c r="B14" s="98" t="s">
        <v>39</v>
      </c>
      <c r="C14" s="19" t="s">
        <v>138</v>
      </c>
      <c r="D14" s="97">
        <v>15490978900</v>
      </c>
      <c r="E14" s="97">
        <v>578560937</v>
      </c>
      <c r="F14" s="97">
        <v>578560937</v>
      </c>
      <c r="G14" s="97">
        <v>15490978900</v>
      </c>
      <c r="H14" s="97">
        <v>-406711617</v>
      </c>
      <c r="I14" s="97">
        <v>0</v>
      </c>
    </row>
    <row r="15" spans="2:9" ht="15" thickBot="1">
      <c r="B15" s="98" t="s">
        <v>41</v>
      </c>
      <c r="C15" s="19" t="s">
        <v>139</v>
      </c>
      <c r="D15" s="97">
        <v>51876118979</v>
      </c>
      <c r="E15" s="97">
        <v>893766782</v>
      </c>
      <c r="F15" s="97">
        <v>893766782</v>
      </c>
      <c r="G15" s="97">
        <v>51876118979</v>
      </c>
      <c r="H15" s="97">
        <v>-962910561</v>
      </c>
      <c r="I15" s="97">
        <v>0</v>
      </c>
    </row>
    <row r="16" spans="2:9" ht="15" thickBot="1">
      <c r="B16" s="98" t="s">
        <v>43</v>
      </c>
      <c r="C16" s="19" t="s">
        <v>140</v>
      </c>
      <c r="D16" s="97">
        <v>27541361083</v>
      </c>
      <c r="E16" s="97">
        <v>706104081</v>
      </c>
      <c r="F16" s="97">
        <v>706104081</v>
      </c>
      <c r="G16" s="97">
        <v>27541361083</v>
      </c>
      <c r="H16" s="97">
        <v>-1073750085</v>
      </c>
      <c r="I16" s="97">
        <v>0</v>
      </c>
    </row>
    <row r="17" spans="2:9" ht="24.6" thickBot="1">
      <c r="B17" s="18" t="s">
        <v>45</v>
      </c>
      <c r="C17" s="19" t="s">
        <v>141</v>
      </c>
      <c r="D17" s="97">
        <v>3765979652</v>
      </c>
      <c r="E17" s="97">
        <v>140875241</v>
      </c>
      <c r="F17" s="97">
        <v>140875241</v>
      </c>
      <c r="G17" s="97">
        <v>3765979652</v>
      </c>
      <c r="H17" s="97">
        <v>-79501283</v>
      </c>
      <c r="I17" s="97">
        <v>0</v>
      </c>
    </row>
    <row r="18" spans="2:9" ht="15" thickBot="1">
      <c r="B18" s="98" t="s">
        <v>47</v>
      </c>
      <c r="C18" s="19" t="s">
        <v>142</v>
      </c>
      <c r="D18" s="97">
        <v>4494394737</v>
      </c>
      <c r="E18" s="97">
        <v>25029592</v>
      </c>
      <c r="F18" s="97">
        <v>25029592</v>
      </c>
      <c r="G18" s="97">
        <v>4494394737</v>
      </c>
      <c r="H18" s="97">
        <v>-39976512</v>
      </c>
      <c r="I18" s="97">
        <v>0</v>
      </c>
    </row>
    <row r="19" spans="2:9" ht="15" thickBot="1">
      <c r="B19" s="98" t="s">
        <v>48</v>
      </c>
      <c r="C19" s="19" t="s">
        <v>143</v>
      </c>
      <c r="D19" s="97">
        <v>1145107167</v>
      </c>
      <c r="E19" s="97">
        <v>5426455</v>
      </c>
      <c r="F19" s="97">
        <v>5426455</v>
      </c>
      <c r="G19" s="97">
        <v>1145107167</v>
      </c>
      <c r="H19" s="97">
        <v>-1417255</v>
      </c>
      <c r="I19" s="97">
        <v>0</v>
      </c>
    </row>
    <row r="20" spans="2:9" ht="15" thickBot="1">
      <c r="B20" s="98" t="s">
        <v>49</v>
      </c>
      <c r="C20" s="19" t="s">
        <v>144</v>
      </c>
      <c r="D20" s="97">
        <v>87607875678</v>
      </c>
      <c r="E20" s="97">
        <v>417945890</v>
      </c>
      <c r="F20" s="97">
        <v>417945890</v>
      </c>
      <c r="G20" s="97">
        <v>87607875678</v>
      </c>
      <c r="H20" s="97">
        <v>-369029191</v>
      </c>
      <c r="I20" s="97">
        <v>0</v>
      </c>
    </row>
    <row r="21" spans="2:9" ht="24.6" thickBot="1">
      <c r="B21" s="98" t="s">
        <v>50</v>
      </c>
      <c r="C21" s="19" t="s">
        <v>145</v>
      </c>
      <c r="D21" s="97">
        <v>18627516479</v>
      </c>
      <c r="E21" s="97">
        <v>309885834</v>
      </c>
      <c r="F21" s="97">
        <v>309885834</v>
      </c>
      <c r="G21" s="97">
        <v>18627516479</v>
      </c>
      <c r="H21" s="97">
        <v>-289555186</v>
      </c>
      <c r="I21" s="97">
        <v>0</v>
      </c>
    </row>
    <row r="22" spans="2:9" ht="24.6" thickBot="1">
      <c r="B22" s="98" t="s">
        <v>51</v>
      </c>
      <c r="C22" s="19" t="s">
        <v>146</v>
      </c>
      <c r="D22" s="97">
        <v>7200289681</v>
      </c>
      <c r="E22" s="97">
        <v>99837733</v>
      </c>
      <c r="F22" s="97">
        <v>99837733</v>
      </c>
      <c r="G22" s="97">
        <v>7200289681</v>
      </c>
      <c r="H22" s="97">
        <v>-107473132</v>
      </c>
      <c r="I22" s="97">
        <v>0</v>
      </c>
    </row>
    <row r="23" spans="2:9" ht="24.6" thickBot="1">
      <c r="B23" s="18" t="s">
        <v>52</v>
      </c>
      <c r="C23" s="19" t="s">
        <v>147</v>
      </c>
      <c r="D23" s="97">
        <v>31091924</v>
      </c>
      <c r="E23" s="97">
        <v>0</v>
      </c>
      <c r="F23" s="97">
        <v>0</v>
      </c>
      <c r="G23" s="97">
        <v>31091924</v>
      </c>
      <c r="H23" s="97">
        <v>-172303</v>
      </c>
      <c r="I23" s="97">
        <v>0</v>
      </c>
    </row>
    <row r="24" spans="2:9" ht="15" thickBot="1">
      <c r="B24" s="98" t="s">
        <v>54</v>
      </c>
      <c r="C24" s="19" t="s">
        <v>148</v>
      </c>
      <c r="D24" s="97">
        <v>311379122</v>
      </c>
      <c r="E24" s="97">
        <v>3331392</v>
      </c>
      <c r="F24" s="97">
        <v>3331392</v>
      </c>
      <c r="G24" s="97">
        <v>311379122</v>
      </c>
      <c r="H24" s="97">
        <v>-2316876</v>
      </c>
      <c r="I24" s="97">
        <v>0</v>
      </c>
    </row>
    <row r="25" spans="2:9" ht="15" thickBot="1">
      <c r="B25" s="98" t="s">
        <v>55</v>
      </c>
      <c r="C25" s="19" t="s">
        <v>149</v>
      </c>
      <c r="D25" s="97">
        <v>1472679363</v>
      </c>
      <c r="E25" s="97">
        <v>11015810</v>
      </c>
      <c r="F25" s="97">
        <v>11015810</v>
      </c>
      <c r="G25" s="97">
        <v>1472679363</v>
      </c>
      <c r="H25" s="97">
        <v>-15805382</v>
      </c>
      <c r="I25" s="97">
        <v>0</v>
      </c>
    </row>
    <row r="26" spans="2:9" ht="24.6" thickBot="1">
      <c r="B26" s="98" t="s">
        <v>56</v>
      </c>
      <c r="C26" s="19" t="s">
        <v>150</v>
      </c>
      <c r="D26" s="97">
        <v>991645915</v>
      </c>
      <c r="E26" s="97">
        <v>1413358</v>
      </c>
      <c r="F26" s="97">
        <v>1413358</v>
      </c>
      <c r="G26" s="97">
        <v>991645915</v>
      </c>
      <c r="H26" s="97">
        <v>-3896959</v>
      </c>
      <c r="I26" s="97">
        <v>0</v>
      </c>
    </row>
    <row r="27" spans="2:9" ht="15" thickBot="1">
      <c r="B27" s="98" t="s">
        <v>57</v>
      </c>
      <c r="C27" s="19" t="s">
        <v>151</v>
      </c>
      <c r="D27" s="97">
        <v>5122490225</v>
      </c>
      <c r="E27" s="97">
        <v>41885842</v>
      </c>
      <c r="F27" s="97">
        <v>41885842</v>
      </c>
      <c r="G27" s="97">
        <v>5122490225</v>
      </c>
      <c r="H27" s="97">
        <v>-68951822</v>
      </c>
      <c r="I27" s="97">
        <v>0</v>
      </c>
    </row>
    <row r="28" spans="2:9" ht="15" thickBot="1">
      <c r="B28" s="99" t="s">
        <v>58</v>
      </c>
      <c r="C28" s="23" t="s">
        <v>61</v>
      </c>
      <c r="D28" s="20">
        <v>310163725567</v>
      </c>
      <c r="E28" s="20">
        <v>4944827140</v>
      </c>
      <c r="F28" s="20">
        <v>4944827140</v>
      </c>
      <c r="G28" s="20">
        <v>310163725567</v>
      </c>
      <c r="H28" s="20">
        <v>-4988182814</v>
      </c>
      <c r="I28" s="20">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87" fitToWidth="0" orientation="landscape" r:id="rId1"/>
  <headerFooter>
    <oddHeader>&amp;C&amp;"Calibri"&amp;10&amp;K000000Internal&amp;1#_x000D_&amp;"Calibri"&amp;11&amp;K000000CS
Příloha XV</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F28B8-A176-45B9-97BF-B8AE86664497}">
  <sheetPr>
    <tabColor rgb="FF7030A0"/>
  </sheetPr>
  <dimension ref="A2:N23"/>
  <sheetViews>
    <sheetView showGridLines="0" view="pageLayout" zoomScaleNormal="100" workbookViewId="0">
      <selection activeCell="D9" sqref="D9"/>
    </sheetView>
  </sheetViews>
  <sheetFormatPr defaultRowHeight="14.4"/>
  <cols>
    <col min="1" max="1" width="4.44140625" customWidth="1"/>
    <col min="2" max="2" width="25.6640625" customWidth="1"/>
    <col min="3" max="4" width="7.5546875" customWidth="1"/>
    <col min="6" max="6" width="6.5546875" customWidth="1"/>
    <col min="7" max="7" width="11.6640625" customWidth="1"/>
    <col min="8" max="8" width="6.44140625" customWidth="1"/>
    <col min="12" max="13" width="8.5546875" customWidth="1"/>
  </cols>
  <sheetData>
    <row r="2" spans="1:14" ht="18">
      <c r="A2" s="1" t="s">
        <v>152</v>
      </c>
    </row>
    <row r="3" spans="1:14" ht="16.2" thickBot="1">
      <c r="A3" s="2"/>
      <c r="B3" s="3"/>
      <c r="C3" s="3"/>
      <c r="D3" s="3"/>
      <c r="E3" s="3"/>
      <c r="F3" s="3"/>
      <c r="G3" s="3"/>
      <c r="H3" s="3"/>
      <c r="I3" s="3"/>
      <c r="J3" s="3"/>
      <c r="K3" s="3"/>
      <c r="L3" s="3"/>
      <c r="M3" s="3"/>
      <c r="N3" s="3"/>
    </row>
    <row r="4" spans="1:14" ht="16.2" thickBot="1">
      <c r="A4" s="2"/>
      <c r="B4" s="100"/>
      <c r="C4" s="101" t="s">
        <v>1</v>
      </c>
      <c r="D4" s="102" t="s">
        <v>2</v>
      </c>
      <c r="E4" s="102" t="s">
        <v>3</v>
      </c>
      <c r="F4" s="102" t="s">
        <v>4</v>
      </c>
      <c r="G4" s="102" t="s">
        <v>5</v>
      </c>
      <c r="H4" s="102" t="s">
        <v>6</v>
      </c>
      <c r="I4" s="102" t="s">
        <v>7</v>
      </c>
      <c r="J4" s="102" t="s">
        <v>8</v>
      </c>
      <c r="K4" s="102" t="s">
        <v>9</v>
      </c>
      <c r="L4" s="102" t="s">
        <v>10</v>
      </c>
      <c r="M4" s="102" t="s">
        <v>11</v>
      </c>
      <c r="N4" s="102" t="s">
        <v>12</v>
      </c>
    </row>
    <row r="5" spans="1:14" ht="21" customHeight="1" thickBot="1">
      <c r="A5" s="4"/>
      <c r="B5" s="4"/>
      <c r="C5" s="103" t="s">
        <v>30</v>
      </c>
      <c r="D5" s="104"/>
      <c r="E5" s="104"/>
      <c r="F5" s="104"/>
      <c r="G5" s="104"/>
      <c r="H5" s="104"/>
      <c r="I5" s="104"/>
      <c r="J5" s="104"/>
      <c r="K5" s="104"/>
      <c r="L5" s="104"/>
      <c r="M5" s="104"/>
      <c r="N5" s="105"/>
    </row>
    <row r="6" spans="1:14" ht="23.25" customHeight="1" thickBot="1">
      <c r="A6" s="4"/>
      <c r="B6" s="4"/>
      <c r="C6" s="106"/>
      <c r="D6" s="107" t="s">
        <v>153</v>
      </c>
      <c r="E6" s="108"/>
      <c r="F6" s="107" t="s">
        <v>154</v>
      </c>
      <c r="G6" s="109"/>
      <c r="H6" s="109"/>
      <c r="I6" s="109"/>
      <c r="J6" s="109"/>
      <c r="K6" s="109"/>
      <c r="L6" s="109"/>
      <c r="M6" s="109"/>
      <c r="N6" s="13"/>
    </row>
    <row r="7" spans="1:14" ht="19.5" customHeight="1" thickBot="1">
      <c r="A7" s="4"/>
      <c r="B7" s="4"/>
      <c r="C7" s="106"/>
      <c r="D7" s="106"/>
      <c r="E7" s="110"/>
      <c r="F7" s="106"/>
      <c r="G7" s="677" t="s">
        <v>104</v>
      </c>
      <c r="H7" s="731" t="s">
        <v>155</v>
      </c>
      <c r="I7" s="732"/>
      <c r="J7" s="732"/>
      <c r="K7" s="732"/>
      <c r="L7" s="732"/>
      <c r="M7" s="732"/>
      <c r="N7" s="733"/>
    </row>
    <row r="8" spans="1:14" ht="82.5" customHeight="1" thickBot="1">
      <c r="A8" s="4"/>
      <c r="B8" s="4"/>
      <c r="C8" s="106"/>
      <c r="D8" s="106"/>
      <c r="E8" s="111" t="s">
        <v>156</v>
      </c>
      <c r="F8" s="112"/>
      <c r="G8" s="729"/>
      <c r="H8" s="113"/>
      <c r="I8" s="10" t="s">
        <v>157</v>
      </c>
      <c r="J8" s="10" t="s">
        <v>158</v>
      </c>
      <c r="K8" s="10" t="s">
        <v>159</v>
      </c>
      <c r="L8" s="10" t="s">
        <v>160</v>
      </c>
      <c r="M8" s="10" t="s">
        <v>161</v>
      </c>
      <c r="N8" s="10" t="s">
        <v>162</v>
      </c>
    </row>
    <row r="9" spans="1:14" ht="15" thickBot="1">
      <c r="A9" s="114" t="s">
        <v>29</v>
      </c>
      <c r="B9" s="115" t="s">
        <v>131</v>
      </c>
      <c r="C9" s="116">
        <v>0</v>
      </c>
      <c r="D9" s="116">
        <v>0</v>
      </c>
      <c r="E9" s="116">
        <v>0</v>
      </c>
      <c r="F9" s="116">
        <v>0</v>
      </c>
      <c r="G9" s="116">
        <v>0</v>
      </c>
      <c r="H9" s="116">
        <v>0</v>
      </c>
      <c r="I9" s="116">
        <v>0</v>
      </c>
      <c r="J9" s="116">
        <v>0</v>
      </c>
      <c r="K9" s="116">
        <v>0</v>
      </c>
      <c r="L9" s="116">
        <v>0</v>
      </c>
      <c r="M9" s="116">
        <v>0</v>
      </c>
      <c r="N9" s="116">
        <v>0</v>
      </c>
    </row>
    <row r="10" spans="1:14" ht="15" thickBot="1">
      <c r="A10" s="117" t="s">
        <v>31</v>
      </c>
      <c r="B10" s="118" t="s">
        <v>163</v>
      </c>
      <c r="C10" s="97">
        <v>0</v>
      </c>
      <c r="D10" s="97">
        <v>0</v>
      </c>
      <c r="E10" s="97">
        <v>0</v>
      </c>
      <c r="F10" s="97">
        <v>0</v>
      </c>
      <c r="G10" s="97">
        <v>0</v>
      </c>
      <c r="H10" s="97">
        <v>0</v>
      </c>
      <c r="I10" s="97">
        <v>0</v>
      </c>
      <c r="J10" s="97">
        <v>0</v>
      </c>
      <c r="K10" s="97">
        <v>0</v>
      </c>
      <c r="L10" s="97">
        <v>0</v>
      </c>
      <c r="M10" s="97">
        <v>0</v>
      </c>
      <c r="N10" s="97">
        <v>0</v>
      </c>
    </row>
    <row r="11" spans="1:14" ht="32.25" customHeight="1" thickBot="1">
      <c r="A11" s="117" t="s">
        <v>33</v>
      </c>
      <c r="B11" s="119" t="s">
        <v>164</v>
      </c>
      <c r="C11" s="116">
        <v>0</v>
      </c>
      <c r="D11" s="116">
        <v>0</v>
      </c>
      <c r="E11" s="116">
        <v>0</v>
      </c>
      <c r="F11" s="116">
        <v>0</v>
      </c>
      <c r="G11" s="116">
        <v>0</v>
      </c>
      <c r="H11" s="116">
        <v>0</v>
      </c>
      <c r="I11" s="116">
        <v>0</v>
      </c>
      <c r="J11" s="116">
        <v>0</v>
      </c>
      <c r="K11" s="116">
        <v>0</v>
      </c>
      <c r="L11" s="116">
        <v>0</v>
      </c>
      <c r="M11" s="116">
        <v>0</v>
      </c>
      <c r="N11" s="116">
        <v>0</v>
      </c>
    </row>
    <row r="12" spans="1:14" ht="62.25" customHeight="1" thickBot="1">
      <c r="A12" s="117" t="s">
        <v>35</v>
      </c>
      <c r="B12" s="120" t="s">
        <v>165</v>
      </c>
      <c r="C12" s="116">
        <v>0</v>
      </c>
      <c r="D12" s="116">
        <v>0</v>
      </c>
      <c r="E12" s="121"/>
      <c r="F12" s="116">
        <v>0</v>
      </c>
      <c r="G12" s="116">
        <v>0</v>
      </c>
      <c r="H12" s="116">
        <v>0</v>
      </c>
      <c r="I12" s="121"/>
      <c r="J12" s="121"/>
      <c r="K12" s="121"/>
      <c r="L12" s="121"/>
      <c r="M12" s="121"/>
      <c r="N12" s="121"/>
    </row>
    <row r="13" spans="1:14" ht="68.25" customHeight="1" thickBot="1">
      <c r="A13" s="117" t="s">
        <v>37</v>
      </c>
      <c r="B13" s="120" t="s">
        <v>166</v>
      </c>
      <c r="C13" s="116">
        <v>0</v>
      </c>
      <c r="D13" s="116">
        <v>0</v>
      </c>
      <c r="E13" s="121"/>
      <c r="F13" s="116">
        <v>0</v>
      </c>
      <c r="G13" s="116">
        <v>0</v>
      </c>
      <c r="H13" s="116">
        <v>0</v>
      </c>
      <c r="I13" s="121"/>
      <c r="J13" s="121"/>
      <c r="K13" s="121"/>
      <c r="L13" s="121"/>
      <c r="M13" s="121"/>
      <c r="N13" s="121"/>
    </row>
    <row r="14" spans="1:14" ht="51.75" customHeight="1" thickBot="1">
      <c r="A14" s="117" t="s">
        <v>39</v>
      </c>
      <c r="B14" s="120" t="s">
        <v>167</v>
      </c>
      <c r="C14" s="116">
        <v>0</v>
      </c>
      <c r="D14" s="116">
        <v>0</v>
      </c>
      <c r="E14" s="121"/>
      <c r="F14" s="116">
        <v>0</v>
      </c>
      <c r="G14" s="116">
        <v>0</v>
      </c>
      <c r="H14" s="116">
        <v>0</v>
      </c>
      <c r="I14" s="121"/>
      <c r="J14" s="121"/>
      <c r="K14" s="121"/>
      <c r="L14" s="121"/>
      <c r="M14" s="121"/>
      <c r="N14" s="121"/>
    </row>
    <row r="15" spans="1:14" ht="35.25" customHeight="1" thickBot="1">
      <c r="A15" s="122" t="s">
        <v>41</v>
      </c>
      <c r="B15" s="123" t="s">
        <v>168</v>
      </c>
      <c r="C15" s="97">
        <v>0</v>
      </c>
      <c r="D15" s="97">
        <v>0</v>
      </c>
      <c r="E15" s="97">
        <v>0</v>
      </c>
      <c r="F15" s="97">
        <v>0</v>
      </c>
      <c r="G15" s="97">
        <v>0</v>
      </c>
      <c r="H15" s="97">
        <v>0</v>
      </c>
      <c r="I15" s="97">
        <v>0</v>
      </c>
      <c r="J15" s="97">
        <v>0</v>
      </c>
      <c r="K15" s="97">
        <v>0</v>
      </c>
      <c r="L15" s="97">
        <v>0</v>
      </c>
      <c r="M15" s="97">
        <v>0</v>
      </c>
      <c r="N15" s="97">
        <v>0</v>
      </c>
    </row>
    <row r="16" spans="1:14" ht="15" thickBot="1">
      <c r="A16" s="122" t="s">
        <v>43</v>
      </c>
      <c r="B16" s="123" t="s">
        <v>169</v>
      </c>
      <c r="C16" s="124"/>
      <c r="D16" s="124"/>
      <c r="E16" s="124"/>
      <c r="F16" s="124"/>
      <c r="G16" s="124"/>
      <c r="H16" s="124"/>
      <c r="I16" s="124"/>
      <c r="J16" s="124"/>
      <c r="K16" s="124"/>
      <c r="L16" s="124"/>
      <c r="M16" s="124"/>
      <c r="N16" s="124"/>
    </row>
    <row r="17" spans="1:14" ht="31.5" customHeight="1" thickBot="1">
      <c r="A17" s="117" t="s">
        <v>45</v>
      </c>
      <c r="B17" s="118" t="s">
        <v>170</v>
      </c>
      <c r="C17" s="125">
        <v>0</v>
      </c>
      <c r="D17" s="125">
        <v>0</v>
      </c>
      <c r="E17" s="125">
        <v>0</v>
      </c>
      <c r="F17" s="125">
        <v>0</v>
      </c>
      <c r="G17" s="125">
        <v>0</v>
      </c>
      <c r="H17" s="125">
        <v>0</v>
      </c>
      <c r="I17" s="125">
        <v>0</v>
      </c>
      <c r="J17" s="125">
        <v>0</v>
      </c>
      <c r="K17" s="125">
        <v>0</v>
      </c>
      <c r="L17" s="125">
        <v>0</v>
      </c>
      <c r="M17" s="125">
        <v>0</v>
      </c>
      <c r="N17" s="125">
        <v>0</v>
      </c>
    </row>
    <row r="18" spans="1:14" ht="30.75" customHeight="1" thickBot="1">
      <c r="A18" s="117" t="s">
        <v>47</v>
      </c>
      <c r="B18" s="119" t="s">
        <v>171</v>
      </c>
      <c r="C18" s="125">
        <v>0</v>
      </c>
      <c r="D18" s="125">
        <v>0</v>
      </c>
      <c r="E18" s="125">
        <v>0</v>
      </c>
      <c r="F18" s="125">
        <v>0</v>
      </c>
      <c r="G18" s="125">
        <v>0</v>
      </c>
      <c r="H18" s="125">
        <v>0</v>
      </c>
      <c r="I18" s="125">
        <v>0</v>
      </c>
      <c r="J18" s="125">
        <v>0</v>
      </c>
      <c r="K18" s="125">
        <v>0</v>
      </c>
      <c r="L18" s="125">
        <v>0</v>
      </c>
      <c r="M18" s="125">
        <v>0</v>
      </c>
      <c r="N18" s="125">
        <v>0</v>
      </c>
    </row>
    <row r="19" spans="1:14" ht="31.5" customHeight="1" thickBot="1">
      <c r="A19" s="117" t="s">
        <v>48</v>
      </c>
      <c r="B19" s="118" t="s">
        <v>172</v>
      </c>
      <c r="C19" s="125">
        <v>0</v>
      </c>
      <c r="D19" s="125">
        <v>0</v>
      </c>
      <c r="E19" s="125">
        <v>0</v>
      </c>
      <c r="F19" s="125">
        <v>0</v>
      </c>
      <c r="G19" s="125">
        <v>0</v>
      </c>
      <c r="H19" s="125">
        <v>0</v>
      </c>
      <c r="I19" s="125"/>
      <c r="J19" s="125"/>
      <c r="K19" s="125"/>
      <c r="L19" s="125"/>
      <c r="M19" s="125"/>
      <c r="N19" s="125"/>
    </row>
    <row r="20" spans="1:14" ht="29.25" customHeight="1" thickBot="1">
      <c r="A20" s="117" t="s">
        <v>49</v>
      </c>
      <c r="B20" s="119" t="s">
        <v>171</v>
      </c>
      <c r="C20" s="125">
        <v>0</v>
      </c>
      <c r="D20" s="125">
        <v>0</v>
      </c>
      <c r="E20" s="125">
        <v>0</v>
      </c>
      <c r="F20" s="125">
        <v>0</v>
      </c>
      <c r="G20" s="125">
        <v>0</v>
      </c>
      <c r="H20" s="125">
        <v>0</v>
      </c>
      <c r="I20" s="125"/>
      <c r="J20" s="125"/>
      <c r="K20" s="125"/>
      <c r="L20" s="125"/>
      <c r="M20" s="125"/>
      <c r="N20" s="125"/>
    </row>
    <row r="21" spans="1:14" ht="15" thickBot="1">
      <c r="A21" s="122" t="s">
        <v>50</v>
      </c>
      <c r="B21" s="123" t="s">
        <v>173</v>
      </c>
      <c r="C21" s="125">
        <v>0</v>
      </c>
      <c r="D21" s="125">
        <v>0</v>
      </c>
      <c r="E21" s="125">
        <v>0</v>
      </c>
      <c r="F21" s="125">
        <v>0</v>
      </c>
      <c r="G21" s="125">
        <v>0</v>
      </c>
      <c r="H21" s="125">
        <v>0</v>
      </c>
      <c r="I21" s="125">
        <v>0</v>
      </c>
      <c r="J21" s="125">
        <v>0</v>
      </c>
      <c r="K21" s="125">
        <v>0</v>
      </c>
      <c r="L21" s="125">
        <v>0</v>
      </c>
      <c r="M21" s="125">
        <v>0</v>
      </c>
      <c r="N21" s="125">
        <v>0</v>
      </c>
    </row>
    <row r="22" spans="1:14" ht="15" thickBot="1">
      <c r="A22" s="122" t="s">
        <v>51</v>
      </c>
      <c r="B22" s="123" t="s">
        <v>18</v>
      </c>
      <c r="C22" s="125">
        <v>0</v>
      </c>
      <c r="D22" s="125">
        <v>0</v>
      </c>
      <c r="E22" s="125">
        <v>0</v>
      </c>
      <c r="F22" s="125">
        <v>0</v>
      </c>
      <c r="G22" s="125">
        <v>0</v>
      </c>
      <c r="H22" s="125">
        <v>0</v>
      </c>
      <c r="I22" s="125">
        <v>0</v>
      </c>
      <c r="J22" s="125">
        <v>0</v>
      </c>
      <c r="K22" s="125">
        <v>0</v>
      </c>
      <c r="L22" s="125">
        <v>0</v>
      </c>
      <c r="M22" s="125">
        <v>0</v>
      </c>
      <c r="N22" s="125">
        <v>0</v>
      </c>
    </row>
    <row r="23" spans="1:14">
      <c r="C23" s="126"/>
      <c r="D23" s="126"/>
      <c r="E23" s="126"/>
      <c r="F23" s="126"/>
      <c r="G23" s="126"/>
      <c r="H23" s="126"/>
      <c r="I23" s="126"/>
      <c r="J23" s="126"/>
      <c r="K23" s="126"/>
      <c r="L23" s="126"/>
      <c r="M23" s="126"/>
      <c r="N23" s="126"/>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&amp;C&amp;"Calibri"&amp;10&amp;K000000Internal&amp;1#_x000D_&amp;"Calibri"&amp;11&amp;K000000CS
Příloha XV</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F0EBD-A507-48BF-AEBD-CBF4F177B0C9}">
  <sheetPr>
    <tabColor rgb="FF7030A0"/>
  </sheetPr>
  <dimension ref="A1:E14"/>
  <sheetViews>
    <sheetView showGridLines="0" view="pageLayout" zoomScaleNormal="100" workbookViewId="0">
      <selection activeCell="D9" sqref="D9"/>
    </sheetView>
  </sheetViews>
  <sheetFormatPr defaultRowHeight="14.4"/>
  <cols>
    <col min="1" max="1" width="4.5546875" customWidth="1"/>
    <col min="2" max="3" width="26.44140625" customWidth="1"/>
    <col min="4" max="5" width="27" customWidth="1"/>
  </cols>
  <sheetData>
    <row r="1" spans="1:5" ht="18">
      <c r="A1" s="1" t="s">
        <v>174</v>
      </c>
    </row>
    <row r="2" spans="1:5" ht="16.2" thickBot="1">
      <c r="A2" s="740"/>
      <c r="B2" s="740"/>
      <c r="C2" s="127"/>
      <c r="D2" s="128"/>
      <c r="E2" s="128"/>
    </row>
    <row r="3" spans="1:5" ht="16.2" thickBot="1">
      <c r="A3" s="740"/>
      <c r="B3" s="740"/>
      <c r="C3" s="100"/>
      <c r="D3" s="129" t="s">
        <v>1</v>
      </c>
      <c r="E3" s="129" t="s">
        <v>2</v>
      </c>
    </row>
    <row r="4" spans="1:5" ht="15.6">
      <c r="A4" s="740"/>
      <c r="B4" s="740"/>
      <c r="C4" s="3"/>
      <c r="D4" s="689" t="s">
        <v>175</v>
      </c>
      <c r="E4" s="691"/>
    </row>
    <row r="5" spans="1:5" ht="16.2" thickBot="1">
      <c r="A5" s="740"/>
      <c r="B5" s="740"/>
      <c r="C5" s="8"/>
      <c r="D5" s="714"/>
      <c r="E5" s="715"/>
    </row>
    <row r="6" spans="1:5" ht="16.2" thickBot="1">
      <c r="A6" s="711"/>
      <c r="B6" s="711"/>
      <c r="C6" s="130"/>
      <c r="D6" s="131" t="s">
        <v>176</v>
      </c>
      <c r="E6" s="67" t="s">
        <v>177</v>
      </c>
    </row>
    <row r="7" spans="1:5" ht="15" thickBot="1">
      <c r="A7" s="132" t="s">
        <v>29</v>
      </c>
      <c r="B7" s="738" t="s">
        <v>178</v>
      </c>
      <c r="C7" s="739"/>
      <c r="D7" s="60">
        <v>0</v>
      </c>
      <c r="E7" s="60">
        <v>0</v>
      </c>
    </row>
    <row r="8" spans="1:5" ht="15" thickBot="1">
      <c r="A8" s="133" t="s">
        <v>31</v>
      </c>
      <c r="B8" s="738" t="s">
        <v>179</v>
      </c>
      <c r="C8" s="739"/>
      <c r="D8" s="60">
        <v>32123690</v>
      </c>
      <c r="E8" s="60">
        <v>0</v>
      </c>
    </row>
    <row r="9" spans="1:5" ht="15" thickBot="1">
      <c r="A9" s="134" t="s">
        <v>33</v>
      </c>
      <c r="B9" s="734" t="s">
        <v>180</v>
      </c>
      <c r="C9" s="735"/>
      <c r="D9" s="60">
        <v>0</v>
      </c>
      <c r="E9" s="60">
        <v>0</v>
      </c>
    </row>
    <row r="10" spans="1:5" ht="15" thickBot="1">
      <c r="A10" s="134" t="s">
        <v>35</v>
      </c>
      <c r="B10" s="734" t="s">
        <v>181</v>
      </c>
      <c r="C10" s="735"/>
      <c r="D10" s="60">
        <v>0</v>
      </c>
      <c r="E10" s="60">
        <v>0</v>
      </c>
    </row>
    <row r="11" spans="1:5" ht="15" thickBot="1">
      <c r="A11" s="134" t="s">
        <v>37</v>
      </c>
      <c r="B11" s="734" t="s">
        <v>182</v>
      </c>
      <c r="C11" s="735"/>
      <c r="D11" s="60">
        <v>32123690</v>
      </c>
      <c r="E11" s="60">
        <v>0</v>
      </c>
    </row>
    <row r="12" spans="1:5" ht="15" thickBot="1">
      <c r="A12" s="134" t="s">
        <v>39</v>
      </c>
      <c r="B12" s="734" t="s">
        <v>183</v>
      </c>
      <c r="C12" s="735"/>
      <c r="D12" s="60">
        <v>0</v>
      </c>
      <c r="E12" s="60">
        <v>0</v>
      </c>
    </row>
    <row r="13" spans="1:5" ht="15" thickBot="1">
      <c r="A13" s="134" t="s">
        <v>41</v>
      </c>
      <c r="B13" s="734" t="s">
        <v>184</v>
      </c>
      <c r="C13" s="735"/>
      <c r="D13" s="60">
        <v>0</v>
      </c>
      <c r="E13" s="60">
        <v>0</v>
      </c>
    </row>
    <row r="14" spans="1:5" ht="15" thickBot="1">
      <c r="A14" s="135" t="s">
        <v>43</v>
      </c>
      <c r="B14" s="736" t="s">
        <v>61</v>
      </c>
      <c r="C14" s="737"/>
      <c r="D14" s="60">
        <v>32123690</v>
      </c>
      <c r="E14" s="60">
        <v>0</v>
      </c>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7EBF4-F541-447B-B3BD-59CFF76E929A}">
  <sheetPr>
    <tabColor rgb="FF7030A0"/>
    <pageSetUpPr fitToPage="1"/>
  </sheetPr>
  <dimension ref="A1:N14"/>
  <sheetViews>
    <sheetView showGridLines="0" zoomScaleNormal="100" zoomScalePageLayoutView="90" workbookViewId="0">
      <selection activeCell="D9" sqref="D9"/>
    </sheetView>
  </sheetViews>
  <sheetFormatPr defaultRowHeight="14.4"/>
  <cols>
    <col min="2" max="2" width="15.6640625" customWidth="1"/>
  </cols>
  <sheetData>
    <row r="1" spans="1:14" ht="18">
      <c r="A1" s="1" t="s">
        <v>185</v>
      </c>
    </row>
    <row r="2" spans="1:14" ht="16.2" thickBot="1">
      <c r="A2" s="3"/>
      <c r="B2" s="3"/>
      <c r="C2" s="136"/>
      <c r="D2" s="711"/>
      <c r="E2" s="711"/>
      <c r="F2" s="711"/>
      <c r="G2" s="711"/>
      <c r="H2" s="711"/>
      <c r="I2" s="711"/>
      <c r="J2" s="136"/>
      <c r="K2" s="136"/>
      <c r="L2" s="711"/>
      <c r="M2" s="711"/>
      <c r="N2" s="136"/>
    </row>
    <row r="3" spans="1:14" ht="15" thickBot="1">
      <c r="A3" s="137"/>
      <c r="B3" s="137"/>
      <c r="C3" s="138" t="s">
        <v>1</v>
      </c>
      <c r="D3" s="139" t="s">
        <v>2</v>
      </c>
      <c r="E3" s="138" t="s">
        <v>3</v>
      </c>
      <c r="F3" s="139" t="s">
        <v>4</v>
      </c>
      <c r="G3" s="138" t="s">
        <v>5</v>
      </c>
      <c r="H3" s="138" t="s">
        <v>6</v>
      </c>
      <c r="I3" s="138" t="s">
        <v>7</v>
      </c>
      <c r="J3" s="140" t="s">
        <v>8</v>
      </c>
      <c r="K3" s="138" t="s">
        <v>9</v>
      </c>
      <c r="L3" s="140" t="s">
        <v>10</v>
      </c>
      <c r="M3" s="138" t="s">
        <v>11</v>
      </c>
      <c r="N3" s="141" t="s">
        <v>12</v>
      </c>
    </row>
    <row r="4" spans="1:14" ht="15" thickBot="1">
      <c r="A4" s="142"/>
      <c r="B4" s="142"/>
      <c r="C4" s="741" t="s">
        <v>186</v>
      </c>
      <c r="D4" s="742"/>
      <c r="E4" s="745" t="s">
        <v>187</v>
      </c>
      <c r="F4" s="746"/>
      <c r="G4" s="746"/>
      <c r="H4" s="746"/>
      <c r="I4" s="747"/>
      <c r="J4" s="747"/>
      <c r="K4" s="143"/>
      <c r="L4" s="144"/>
      <c r="M4" s="143"/>
      <c r="N4" s="145"/>
    </row>
    <row r="5" spans="1:14" ht="35.25" customHeight="1" thickBot="1">
      <c r="A5" s="142"/>
      <c r="B5" s="146"/>
      <c r="C5" s="743"/>
      <c r="D5" s="744"/>
      <c r="E5" s="147"/>
      <c r="F5" s="148"/>
      <c r="G5" s="667" t="s">
        <v>188</v>
      </c>
      <c r="H5" s="669"/>
      <c r="I5" s="670" t="s">
        <v>189</v>
      </c>
      <c r="J5" s="668"/>
      <c r="K5" s="670" t="s">
        <v>190</v>
      </c>
      <c r="L5" s="669"/>
      <c r="M5" s="670" t="s">
        <v>191</v>
      </c>
      <c r="N5" s="669"/>
    </row>
    <row r="6" spans="1:14" ht="36.6" thickBot="1">
      <c r="A6" s="142"/>
      <c r="B6" s="149"/>
      <c r="C6" s="150" t="s">
        <v>131</v>
      </c>
      <c r="D6" s="6" t="s">
        <v>177</v>
      </c>
      <c r="E6" s="151" t="s">
        <v>176</v>
      </c>
      <c r="F6" s="151" t="s">
        <v>177</v>
      </c>
      <c r="G6" s="151" t="s">
        <v>176</v>
      </c>
      <c r="H6" s="152" t="s">
        <v>177</v>
      </c>
      <c r="I6" s="150" t="s">
        <v>176</v>
      </c>
      <c r="J6" s="151" t="s">
        <v>177</v>
      </c>
      <c r="K6" s="151" t="s">
        <v>176</v>
      </c>
      <c r="L6" s="152" t="s">
        <v>177</v>
      </c>
      <c r="M6" s="151" t="s">
        <v>176</v>
      </c>
      <c r="N6" s="139" t="s">
        <v>177</v>
      </c>
    </row>
    <row r="7" spans="1:14" ht="60.6" thickBot="1">
      <c r="A7" s="114" t="s">
        <v>29</v>
      </c>
      <c r="B7" s="19" t="s">
        <v>192</v>
      </c>
      <c r="C7" s="153">
        <v>0</v>
      </c>
      <c r="D7" s="153">
        <v>0</v>
      </c>
      <c r="E7" s="153">
        <v>0</v>
      </c>
      <c r="F7" s="153">
        <v>0</v>
      </c>
      <c r="G7" s="154"/>
      <c r="H7" s="155"/>
      <c r="I7" s="154"/>
      <c r="J7" s="154"/>
      <c r="K7" s="154"/>
      <c r="L7" s="155"/>
      <c r="M7" s="154"/>
      <c r="N7" s="156"/>
    </row>
    <row r="8" spans="1:14" ht="60.6" thickBot="1">
      <c r="A8" s="122" t="s">
        <v>31</v>
      </c>
      <c r="B8" s="19" t="s">
        <v>193</v>
      </c>
      <c r="C8" s="153">
        <v>0</v>
      </c>
      <c r="D8" s="153">
        <v>0</v>
      </c>
      <c r="E8" s="153">
        <v>0</v>
      </c>
      <c r="F8" s="153">
        <v>0</v>
      </c>
      <c r="G8" s="153">
        <v>0</v>
      </c>
      <c r="H8" s="153">
        <v>0</v>
      </c>
      <c r="I8" s="153">
        <v>0</v>
      </c>
      <c r="J8" s="153">
        <v>0</v>
      </c>
      <c r="K8" s="153">
        <v>0</v>
      </c>
      <c r="L8" s="153">
        <v>0</v>
      </c>
      <c r="M8" s="153">
        <v>0</v>
      </c>
      <c r="N8" s="153">
        <v>0</v>
      </c>
    </row>
    <row r="9" spans="1:14" ht="24.6" thickBot="1">
      <c r="A9" s="117" t="s">
        <v>33</v>
      </c>
      <c r="B9" s="157" t="s">
        <v>180</v>
      </c>
      <c r="C9" s="153">
        <v>0</v>
      </c>
      <c r="D9" s="153">
        <v>0</v>
      </c>
      <c r="E9" s="153">
        <v>0</v>
      </c>
      <c r="F9" s="153">
        <v>0</v>
      </c>
      <c r="G9" s="153">
        <v>0</v>
      </c>
      <c r="H9" s="153">
        <v>0</v>
      </c>
      <c r="I9" s="153">
        <v>0</v>
      </c>
      <c r="J9" s="153">
        <v>0</v>
      </c>
      <c r="K9" s="153">
        <v>0</v>
      </c>
      <c r="L9" s="153">
        <v>0</v>
      </c>
      <c r="M9" s="153">
        <v>0</v>
      </c>
      <c r="N9" s="153">
        <v>0</v>
      </c>
    </row>
    <row r="10" spans="1:14" ht="24.6" thickBot="1">
      <c r="A10" s="117" t="s">
        <v>35</v>
      </c>
      <c r="B10" s="157" t="s">
        <v>181</v>
      </c>
      <c r="C10" s="153">
        <v>0</v>
      </c>
      <c r="D10" s="153">
        <v>0</v>
      </c>
      <c r="E10" s="153">
        <v>0</v>
      </c>
      <c r="F10" s="153">
        <v>0</v>
      </c>
      <c r="G10" s="153">
        <v>0</v>
      </c>
      <c r="H10" s="153">
        <v>0</v>
      </c>
      <c r="I10" s="153">
        <v>0</v>
      </c>
      <c r="J10" s="153">
        <v>0</v>
      </c>
      <c r="K10" s="153">
        <v>0</v>
      </c>
      <c r="L10" s="153">
        <v>0</v>
      </c>
      <c r="M10" s="153">
        <v>0</v>
      </c>
      <c r="N10" s="153">
        <v>0</v>
      </c>
    </row>
    <row r="11" spans="1:14" ht="36.6" thickBot="1">
      <c r="A11" s="117" t="s">
        <v>37</v>
      </c>
      <c r="B11" s="157" t="s">
        <v>182</v>
      </c>
      <c r="C11" s="153">
        <v>0</v>
      </c>
      <c r="D11" s="153">
        <v>0</v>
      </c>
      <c r="E11" s="153">
        <v>0</v>
      </c>
      <c r="F11" s="153">
        <v>0</v>
      </c>
      <c r="G11" s="153">
        <v>0</v>
      </c>
      <c r="H11" s="153">
        <v>0</v>
      </c>
      <c r="I11" s="153">
        <v>0</v>
      </c>
      <c r="J11" s="153">
        <v>0</v>
      </c>
      <c r="K11" s="153">
        <v>0</v>
      </c>
      <c r="L11" s="153">
        <v>0</v>
      </c>
      <c r="M11" s="153">
        <v>0</v>
      </c>
      <c r="N11" s="153">
        <v>0</v>
      </c>
    </row>
    <row r="12" spans="1:14" ht="32.25" customHeight="1" thickBot="1">
      <c r="A12" s="117" t="s">
        <v>39</v>
      </c>
      <c r="B12" s="157" t="s">
        <v>183</v>
      </c>
      <c r="C12" s="153">
        <v>0</v>
      </c>
      <c r="D12" s="153">
        <v>0</v>
      </c>
      <c r="E12" s="153">
        <v>0</v>
      </c>
      <c r="F12" s="153">
        <v>0</v>
      </c>
      <c r="G12" s="153">
        <v>0</v>
      </c>
      <c r="H12" s="153">
        <v>0</v>
      </c>
      <c r="I12" s="153">
        <v>0</v>
      </c>
      <c r="J12" s="153">
        <v>0</v>
      </c>
      <c r="K12" s="153">
        <v>0</v>
      </c>
      <c r="L12" s="153">
        <v>0</v>
      </c>
      <c r="M12" s="153">
        <v>0</v>
      </c>
      <c r="N12" s="153">
        <v>0</v>
      </c>
    </row>
    <row r="13" spans="1:14" ht="25.5" customHeight="1" thickBot="1">
      <c r="A13" s="117" t="s">
        <v>41</v>
      </c>
      <c r="B13" s="157" t="s">
        <v>184</v>
      </c>
      <c r="C13" s="153">
        <v>0</v>
      </c>
      <c r="D13" s="153">
        <v>0</v>
      </c>
      <c r="E13" s="153">
        <v>0</v>
      </c>
      <c r="F13" s="153">
        <v>0</v>
      </c>
      <c r="G13" s="153">
        <v>0</v>
      </c>
      <c r="H13" s="153">
        <v>0</v>
      </c>
      <c r="I13" s="153">
        <v>0</v>
      </c>
      <c r="J13" s="153">
        <v>0</v>
      </c>
      <c r="K13" s="153">
        <v>0</v>
      </c>
      <c r="L13" s="153">
        <v>0</v>
      </c>
      <c r="M13" s="153">
        <v>0</v>
      </c>
      <c r="N13" s="153">
        <v>0</v>
      </c>
    </row>
    <row r="14" spans="1:14" ht="15" thickBot="1">
      <c r="A14" s="158" t="s">
        <v>43</v>
      </c>
      <c r="B14" s="23" t="s">
        <v>61</v>
      </c>
      <c r="C14" s="153">
        <v>0</v>
      </c>
      <c r="D14" s="153">
        <v>0</v>
      </c>
      <c r="E14" s="153"/>
      <c r="F14" s="153"/>
      <c r="G14" s="153"/>
      <c r="H14" s="97"/>
      <c r="I14" s="153"/>
      <c r="J14" s="153"/>
      <c r="K14" s="153"/>
      <c r="L14" s="97"/>
      <c r="M14" s="153"/>
      <c r="N14" s="97"/>
    </row>
  </sheetData>
  <mergeCells count="11">
    <mergeCell ref="M5:N5"/>
    <mergeCell ref="D2:E2"/>
    <mergeCell ref="F2:G2"/>
    <mergeCell ref="H2:I2"/>
    <mergeCell ref="L2:M2"/>
    <mergeCell ref="C4:D5"/>
    <mergeCell ref="E4:H4"/>
    <mergeCell ref="I4:J4"/>
    <mergeCell ref="G5:H5"/>
    <mergeCell ref="I5:J5"/>
    <mergeCell ref="K5:L5"/>
  </mergeCells>
  <pageMargins left="0.70866141732283472" right="0.70866141732283472" top="0.74803149606299213" bottom="0.74803149606299213" header="0.31496062992125984" footer="0.31496062992125984"/>
  <pageSetup paperSize="9" scale="99" orientation="landscape" r:id="rId1"/>
  <headerFooter>
    <oddHeader>&amp;C&amp;"Calibri"&amp;10&amp;K000000Internal&amp;1#_x000D_&amp;"Calibri"&amp;11&amp;K000000CS
Příloha XV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97344-8E4C-44CA-B516-DC5CE934EBC8}">
  <sheetPr>
    <tabColor rgb="FF7030A0"/>
    <pageSetUpPr autoPageBreaks="0" fitToPage="1"/>
  </sheetPr>
  <dimension ref="A2:J16"/>
  <sheetViews>
    <sheetView showGridLines="0" zoomScaleNormal="100" zoomScaleSheetLayoutView="100" zoomScalePageLayoutView="80" workbookViewId="0">
      <selection activeCell="D9" sqref="D9"/>
    </sheetView>
  </sheetViews>
  <sheetFormatPr defaultColWidth="9.33203125" defaultRowHeight="14.4"/>
  <cols>
    <col min="2" max="2" width="6.33203125" customWidth="1"/>
    <col min="3" max="3" width="55" customWidth="1"/>
    <col min="4" max="4" width="19.33203125" customWidth="1"/>
    <col min="5" max="5" width="27" customWidth="1"/>
    <col min="6" max="6" width="23.6640625" customWidth="1"/>
    <col min="7" max="7" width="21.33203125" customWidth="1"/>
    <col min="8" max="8" width="28.33203125" customWidth="1"/>
  </cols>
  <sheetData>
    <row r="2" spans="1:10" ht="16.8">
      <c r="C2" s="159"/>
      <c r="D2" s="159"/>
      <c r="E2" s="159"/>
      <c r="F2" s="159"/>
      <c r="G2" s="159"/>
      <c r="H2" s="159"/>
      <c r="I2" s="159"/>
      <c r="J2" s="160"/>
    </row>
    <row r="3" spans="1:10" ht="21" customHeight="1">
      <c r="A3" s="161"/>
      <c r="C3" s="162" t="s">
        <v>194</v>
      </c>
      <c r="D3" s="163"/>
      <c r="E3" s="163"/>
      <c r="F3" s="163"/>
      <c r="G3" s="163"/>
      <c r="H3" s="163"/>
      <c r="J3" s="160"/>
    </row>
    <row r="7" spans="1:10" ht="32.25" customHeight="1">
      <c r="C7" s="164"/>
      <c r="D7" s="165" t="s">
        <v>195</v>
      </c>
      <c r="E7" s="166" t="s">
        <v>196</v>
      </c>
      <c r="F7" s="167"/>
      <c r="G7" s="167"/>
      <c r="H7" s="168"/>
      <c r="I7" s="160"/>
      <c r="J7" s="160"/>
    </row>
    <row r="8" spans="1:10" ht="32.25" customHeight="1">
      <c r="C8" s="164"/>
      <c r="D8" s="169"/>
      <c r="E8" s="170"/>
      <c r="F8" s="165" t="s">
        <v>197</v>
      </c>
      <c r="G8" s="166" t="s">
        <v>198</v>
      </c>
      <c r="H8" s="171"/>
      <c r="I8" s="160"/>
      <c r="J8" s="160"/>
    </row>
    <row r="9" spans="1:10" ht="32.25" customHeight="1">
      <c r="C9" s="164"/>
      <c r="D9" s="172"/>
      <c r="E9" s="173"/>
      <c r="F9" s="172"/>
      <c r="G9" s="173"/>
      <c r="H9" s="165" t="s">
        <v>199</v>
      </c>
      <c r="I9" s="160"/>
      <c r="J9" s="160"/>
    </row>
    <row r="10" spans="1:10" ht="14.25" customHeight="1">
      <c r="C10" s="164"/>
      <c r="D10" s="174" t="s">
        <v>1</v>
      </c>
      <c r="E10" s="175" t="s">
        <v>2</v>
      </c>
      <c r="F10" s="174" t="s">
        <v>3</v>
      </c>
      <c r="G10" s="175" t="s">
        <v>4</v>
      </c>
      <c r="H10" s="174" t="s">
        <v>5</v>
      </c>
      <c r="I10" s="160"/>
      <c r="J10" s="160"/>
    </row>
    <row r="11" spans="1:10" ht="27" customHeight="1">
      <c r="B11" s="174">
        <v>1</v>
      </c>
      <c r="C11" s="176" t="s">
        <v>30</v>
      </c>
      <c r="D11" s="177">
        <f>'[1]F_05.01'!G20-('[1]F_13.01'!J12+'[1]F_13.01'!K12+'[1]F_13.01'!L12+'[1]F_13.01'!M12+'[1]F_13.01'!N12+'[1]F_13.01'!O12+'[1]F_13.01'!$P$12)</f>
        <v>304063426652</v>
      </c>
      <c r="E11" s="177">
        <f>'[1]F_13.01'!$J$12+'[1]F_13.01'!$K$12+'[1]F_13.01'!$L$12+'[1]F_13.01'!$M$12+'[1]F_13.01'!$N$12+'[1]F_13.01'!$O$12+'[1]F_13.01'!$P$12</f>
        <v>1227292028958</v>
      </c>
      <c r="F11" s="177">
        <f>'[1]F_13.01'!$J$12+'[1]F_13.01'!$K$12+'[1]F_13.01'!$L$12+'[1]F_13.01'!$M$12+'[1]F_13.01'!$N$12+'[1]F_13.01'!$O$12</f>
        <v>1213303473170</v>
      </c>
      <c r="G11" s="177">
        <f>'[1]F_13.01'!P12</f>
        <v>13988555788</v>
      </c>
      <c r="H11" s="177">
        <f>'[1]F_13.01'!Q12</f>
        <v>0</v>
      </c>
      <c r="I11" s="160"/>
      <c r="J11" s="160"/>
    </row>
    <row r="12" spans="1:10" ht="25.5" customHeight="1">
      <c r="B12" s="174">
        <v>2</v>
      </c>
      <c r="C12" s="176" t="s">
        <v>200</v>
      </c>
      <c r="D12" s="177">
        <f>('[1]F_18.00.a'!I16+'[1]F_18.00.a'!I34+'[1]F_18.00.a'!I52)-('[1]F_18.00.c'!J14+'[1]F_18.00.c'!K14+'[1]F_18.00.c'!J32+'[1]F_18.00.c'!K32+'[1]F_18.00.c'!J50+'[1]F_18.00.c'!K50+'[1]F_18.00.d'!J14+'[1]F_18.00.d'!K14+'[1]F_18.00.d'!J32+'[1]F_18.00.d'!K32+'[1]F_18.00.d'!J50+'[1]F_18.00.d'!K50)</f>
        <v>314249120142</v>
      </c>
      <c r="E12" s="177">
        <f>'[1]F_18.00.d'!J14+'[1]F_18.00.d'!J32+'[1]F_18.00.d'!J50+'[1]F_18.00.d'!K14+'[1]F_18.00.d'!K32+'[1]F_18.00.d'!K50+'[1]F_18.00.c'!J14+'[1]F_18.00.c'!J32+'[1]F_18.00.c'!J50+'[1]F_18.00.c'!K14+'[1]F_18.00.c'!K32+'[1]F_18.00.c'!K50</f>
        <v>540856773</v>
      </c>
      <c r="F12" s="177">
        <f>'[1]F_18.00.d'!J14+'[1]F_18.00.d'!J32+'[1]F_18.00.d'!J50+'[1]F_18.00.d'!K14+'[1]F_18.00.d'!K32+'[1]F_18.00.d'!K50</f>
        <v>481354436</v>
      </c>
      <c r="G12" s="177">
        <f>'[1]F_18.00.c'!J14+'[1]F_18.00.c'!J32+'[1]F_18.00.c'!J50+'[1]F_18.00.c'!K14+'[1]F_18.00.c'!K32+'[1]F_18.00.c'!K50</f>
        <v>59502337</v>
      </c>
      <c r="H12" s="178" t="s">
        <v>201</v>
      </c>
      <c r="I12" s="160"/>
      <c r="J12" s="160"/>
    </row>
    <row r="13" spans="1:10" ht="25.5" customHeight="1">
      <c r="B13" s="174">
        <v>3</v>
      </c>
      <c r="C13" s="176" t="s">
        <v>61</v>
      </c>
      <c r="D13" s="177">
        <f>D11+D12</f>
        <v>618312546794</v>
      </c>
      <c r="E13" s="177">
        <f t="shared" ref="E13:G13" si="0">E11+E12</f>
        <v>1227832885731</v>
      </c>
      <c r="F13" s="177">
        <f t="shared" si="0"/>
        <v>1213784827606</v>
      </c>
      <c r="G13" s="177">
        <f t="shared" si="0"/>
        <v>14048058125</v>
      </c>
      <c r="H13" s="177">
        <f>'[1]F_13.01'!Q12</f>
        <v>0</v>
      </c>
      <c r="I13" s="160"/>
      <c r="J13" s="160"/>
    </row>
    <row r="14" spans="1:10" ht="25.5" customHeight="1">
      <c r="B14" s="174">
        <v>4</v>
      </c>
      <c r="C14" s="179" t="s">
        <v>202</v>
      </c>
      <c r="D14" s="180">
        <f>('[1]F_18.00.a'!P22+'[1]F_18.00.a'!P40+'[1]F_18.00.a'!P58)-('[1]F_18.00.d'!K20+'[1]F_18.00.d'!K38+'[1]F_18.00.d'!K56+'[1]F_18.00.c'!K20+'[1]F_18.00.c'!K38+'[1]F_18.00.c'!K56)+('[1]F_18.00.a'!P16+'[1]F_18.00.a'!P34+'[1]F_18.00.a'!P52)-('[1]F_18.00.c'!K14+'[1]F_18.00.c'!K32+'[1]F_18.00.c'!K50+'[1]F_18.00.d'!K14+'[1]F_18.00.d'!K32+'[1]F_18.00.d'!K50)</f>
        <v>7561335788</v>
      </c>
      <c r="E14" s="177">
        <f>'[1]F_18.00.d'!$K$20+'[1]F_18.00.d'!$K$38+'[1]F_18.00.d'!$K$56+'[1]F_18.00.c'!$K$20+'[1]F_18.00.c'!$K$38+'[1]F_18.00.c'!$K$56</f>
        <v>6007269836</v>
      </c>
      <c r="F14" s="177">
        <f>'[1]F_18.00.d'!$K$20+'[1]F_18.00.d'!$K$38+'[1]F_18.00.d'!$K$56+'[1]F_18.00.c'!$K$14+'[1]F_18.00.c'!$K$32+'[1]F_18.00.c'!$K$50</f>
        <v>5590493301</v>
      </c>
      <c r="G14" s="181">
        <f>'[1]F_18.00.c'!$K$20+'[1]F_18.00.c'!$K$38+'[1]F_18.00.c'!$K$56+'[1]F_18.00.c'!$K$14+'[1]F_18.00.c'!$K$32+'[1]F_18.00.c'!$K$50</f>
        <v>416776535</v>
      </c>
      <c r="H14" s="182">
        <f>'[1]F_13.01'!$Q$13</f>
        <v>0</v>
      </c>
      <c r="I14" s="160"/>
      <c r="J14" s="160"/>
    </row>
    <row r="15" spans="1:10" ht="25.5" customHeight="1">
      <c r="B15" s="183" t="s">
        <v>203</v>
      </c>
      <c r="C15" s="179" t="s">
        <v>204</v>
      </c>
      <c r="D15" s="180"/>
      <c r="E15" s="177" t="s">
        <v>205</v>
      </c>
      <c r="F15" s="178"/>
      <c r="G15" s="178"/>
      <c r="H15" s="178"/>
      <c r="I15" s="160"/>
      <c r="J15" s="160"/>
    </row>
    <row r="16" spans="1:10">
      <c r="C16" s="184"/>
    </row>
  </sheetData>
  <pageMargins left="0.70866141732283472" right="0.70866141732283472" top="0.74803149606299213" bottom="0.74803149606299213" header="0.31496062992125984" footer="0.31496062992125984"/>
  <pageSetup paperSize="9" scale="69" orientation="landscape" r:id="rId1"/>
  <headerFooter>
    <oddHeader>&amp;C&amp;"Calibri"&amp;10&amp;K000000Internal&amp;1#_x000D_&amp;"Calibri"&amp;11&amp;K000000CS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7DC7B-66B3-432C-BD92-F2771DEC4D5A}">
  <sheetPr>
    <tabColor rgb="FF92D050"/>
  </sheetPr>
  <dimension ref="A1:G44"/>
  <sheetViews>
    <sheetView showGridLines="0" view="pageLayout" zoomScale="115" zoomScaleNormal="120" zoomScalePageLayoutView="115" workbookViewId="0">
      <selection activeCell="D8" sqref="D8"/>
    </sheetView>
  </sheetViews>
  <sheetFormatPr defaultColWidth="9.109375" defaultRowHeight="14.4"/>
  <cols>
    <col min="1" max="1" width="1" style="35" customWidth="1"/>
    <col min="2" max="2" width="7.88671875" style="35" customWidth="1"/>
    <col min="3" max="3" width="64.44140625" style="35" customWidth="1"/>
    <col min="4" max="5" width="14.6640625" style="35" bestFit="1" customWidth="1"/>
    <col min="6" max="6" width="16.5546875" style="35" customWidth="1"/>
    <col min="7" max="7" width="9.109375" style="35" customWidth="1"/>
    <col min="8" max="16384" width="9.109375" style="35"/>
  </cols>
  <sheetData>
    <row r="1" spans="1:6">
      <c r="A1" s="296"/>
      <c r="B1" s="296"/>
      <c r="C1" s="296"/>
      <c r="D1" s="296"/>
      <c r="E1" s="296"/>
      <c r="F1" s="296"/>
    </row>
    <row r="2" spans="1:6">
      <c r="A2" s="296"/>
      <c r="B2" s="297" t="s">
        <v>235</v>
      </c>
    </row>
    <row r="3" spans="1:6">
      <c r="A3" s="296"/>
    </row>
    <row r="4" spans="1:6">
      <c r="A4" s="296"/>
    </row>
    <row r="5" spans="1:6" ht="28.8">
      <c r="A5" s="296"/>
      <c r="B5" s="748"/>
      <c r="C5" s="749"/>
      <c r="D5" s="752" t="s">
        <v>649</v>
      </c>
      <c r="E5" s="752"/>
      <c r="F5" s="298" t="s">
        <v>650</v>
      </c>
    </row>
    <row r="6" spans="1:6">
      <c r="A6" s="296"/>
      <c r="B6" s="748"/>
      <c r="C6" s="749"/>
      <c r="D6" s="298" t="s">
        <v>1</v>
      </c>
      <c r="E6" s="298" t="s">
        <v>2</v>
      </c>
      <c r="F6" s="298" t="s">
        <v>3</v>
      </c>
    </row>
    <row r="7" spans="1:6">
      <c r="A7" s="296"/>
      <c r="B7" s="750"/>
      <c r="C7" s="751"/>
      <c r="D7" s="298" t="s">
        <v>651</v>
      </c>
      <c r="E7" s="298" t="s">
        <v>652</v>
      </c>
      <c r="F7" s="298" t="s">
        <v>651</v>
      </c>
    </row>
    <row r="8" spans="1:6">
      <c r="A8" s="296"/>
      <c r="B8" s="298">
        <v>1</v>
      </c>
      <c r="C8" s="299" t="s">
        <v>653</v>
      </c>
      <c r="D8" s="300">
        <v>81646043.110488489</v>
      </c>
      <c r="E8" s="300">
        <v>80806816.029369444</v>
      </c>
      <c r="F8" s="300">
        <f>D8*0.08</f>
        <v>6531683.4488390796</v>
      </c>
    </row>
    <row r="9" spans="1:6">
      <c r="A9" s="296"/>
      <c r="B9" s="298">
        <v>2</v>
      </c>
      <c r="C9" s="301" t="s">
        <v>654</v>
      </c>
      <c r="D9" s="300">
        <v>62470233.536453225</v>
      </c>
      <c r="E9" s="300">
        <v>58657442.840473607</v>
      </c>
      <c r="F9" s="300">
        <f t="shared" ref="F9:F18" si="0">D9*0.08</f>
        <v>4997618.6829162585</v>
      </c>
    </row>
    <row r="10" spans="1:6">
      <c r="A10" s="296"/>
      <c r="B10" s="298">
        <v>3</v>
      </c>
      <c r="C10" s="301" t="s">
        <v>655</v>
      </c>
      <c r="D10" s="300">
        <v>0</v>
      </c>
      <c r="E10" s="300">
        <v>0</v>
      </c>
      <c r="F10" s="300">
        <f t="shared" si="0"/>
        <v>0</v>
      </c>
    </row>
    <row r="11" spans="1:6">
      <c r="A11" s="296"/>
      <c r="B11" s="298">
        <v>4</v>
      </c>
      <c r="C11" s="301" t="s">
        <v>656</v>
      </c>
      <c r="D11" s="300">
        <f>SUM(D12:D13)</f>
        <v>0</v>
      </c>
      <c r="E11" s="300">
        <f>SUM(E12:E13)</f>
        <v>0</v>
      </c>
      <c r="F11" s="300">
        <f t="shared" si="0"/>
        <v>0</v>
      </c>
    </row>
    <row r="12" spans="1:6">
      <c r="A12" s="296"/>
      <c r="B12" s="298" t="s">
        <v>657</v>
      </c>
      <c r="C12" s="301" t="s">
        <v>658</v>
      </c>
      <c r="D12" s="300">
        <v>0</v>
      </c>
      <c r="E12" s="300">
        <v>0</v>
      </c>
      <c r="F12" s="300">
        <f t="shared" si="0"/>
        <v>0</v>
      </c>
    </row>
    <row r="13" spans="1:6">
      <c r="A13" s="296"/>
      <c r="B13" s="298">
        <v>5</v>
      </c>
      <c r="C13" s="301" t="s">
        <v>659</v>
      </c>
      <c r="D13" s="300">
        <v>0</v>
      </c>
      <c r="E13" s="300">
        <v>0</v>
      </c>
      <c r="F13" s="300">
        <f t="shared" si="0"/>
        <v>0</v>
      </c>
    </row>
    <row r="14" spans="1:6">
      <c r="A14" s="296"/>
      <c r="B14" s="298">
        <v>6</v>
      </c>
      <c r="C14" s="299" t="s">
        <v>660</v>
      </c>
      <c r="D14" s="300">
        <v>2052912.66417</v>
      </c>
      <c r="E14" s="300">
        <v>1635084.8337300001</v>
      </c>
      <c r="F14" s="300">
        <f t="shared" si="0"/>
        <v>164233.0131336</v>
      </c>
    </row>
    <row r="15" spans="1:6">
      <c r="A15" s="296"/>
      <c r="B15" s="298">
        <v>7</v>
      </c>
      <c r="C15" s="301" t="s">
        <v>654</v>
      </c>
      <c r="D15" s="300">
        <v>223266.63647</v>
      </c>
      <c r="E15" s="300">
        <v>280069.18505999999</v>
      </c>
      <c r="F15" s="300">
        <f t="shared" si="0"/>
        <v>17861.3309176</v>
      </c>
    </row>
    <row r="16" spans="1:6">
      <c r="A16" s="296"/>
      <c r="B16" s="298">
        <v>8</v>
      </c>
      <c r="C16" s="301" t="s">
        <v>661</v>
      </c>
      <c r="D16" s="300">
        <v>0</v>
      </c>
      <c r="E16" s="300">
        <v>0</v>
      </c>
      <c r="F16" s="300">
        <f t="shared" si="0"/>
        <v>0</v>
      </c>
    </row>
    <row r="17" spans="1:7">
      <c r="A17" s="296"/>
      <c r="B17" s="298" t="s">
        <v>662</v>
      </c>
      <c r="C17" s="301" t="s">
        <v>663</v>
      </c>
      <c r="D17" s="300">
        <v>0</v>
      </c>
      <c r="E17" s="300">
        <v>0</v>
      </c>
      <c r="F17" s="300">
        <f t="shared" si="0"/>
        <v>0</v>
      </c>
      <c r="G17" s="302"/>
    </row>
    <row r="18" spans="1:7">
      <c r="A18" s="296"/>
      <c r="B18" s="298" t="s">
        <v>664</v>
      </c>
      <c r="C18" s="301" t="s">
        <v>665</v>
      </c>
      <c r="D18" s="300">
        <v>1829646.0277</v>
      </c>
      <c r="E18" s="300">
        <v>1355015.64867</v>
      </c>
      <c r="F18" s="300">
        <f t="shared" si="0"/>
        <v>146371.68221600002</v>
      </c>
    </row>
    <row r="19" spans="1:7">
      <c r="A19" s="296"/>
      <c r="B19" s="298">
        <v>9</v>
      </c>
      <c r="C19" s="301" t="s">
        <v>666</v>
      </c>
      <c r="D19" s="300"/>
      <c r="E19" s="300"/>
      <c r="F19" s="300"/>
    </row>
    <row r="20" spans="1:7">
      <c r="A20" s="296"/>
      <c r="B20" s="298">
        <v>10</v>
      </c>
      <c r="C20" s="299" t="s">
        <v>667</v>
      </c>
      <c r="D20" s="303"/>
      <c r="E20" s="303"/>
      <c r="F20" s="303"/>
    </row>
    <row r="21" spans="1:7">
      <c r="A21" s="296"/>
      <c r="B21" s="298">
        <v>11</v>
      </c>
      <c r="C21" s="299" t="s">
        <v>667</v>
      </c>
      <c r="D21" s="303"/>
      <c r="E21" s="303"/>
      <c r="F21" s="303"/>
    </row>
    <row r="22" spans="1:7">
      <c r="A22" s="296"/>
      <c r="B22" s="298">
        <v>12</v>
      </c>
      <c r="C22" s="299" t="s">
        <v>667</v>
      </c>
      <c r="D22" s="303"/>
      <c r="E22" s="303"/>
      <c r="F22" s="303"/>
    </row>
    <row r="23" spans="1:7">
      <c r="A23" s="296"/>
      <c r="B23" s="298">
        <v>13</v>
      </c>
      <c r="C23" s="299" t="s">
        <v>667</v>
      </c>
      <c r="D23" s="303"/>
      <c r="E23" s="303"/>
      <c r="F23" s="303"/>
    </row>
    <row r="24" spans="1:7">
      <c r="A24" s="296"/>
      <c r="B24" s="298">
        <v>14</v>
      </c>
      <c r="C24" s="299" t="s">
        <v>667</v>
      </c>
      <c r="D24" s="303"/>
      <c r="E24" s="303"/>
      <c r="F24" s="303"/>
    </row>
    <row r="25" spans="1:7">
      <c r="A25" s="296"/>
      <c r="B25" s="298">
        <v>15</v>
      </c>
      <c r="C25" s="299" t="s">
        <v>668</v>
      </c>
      <c r="D25" s="300">
        <v>0</v>
      </c>
      <c r="E25" s="300">
        <v>0</v>
      </c>
      <c r="F25" s="300">
        <f t="shared" ref="F25:F34" si="1">D25*0.08</f>
        <v>0</v>
      </c>
    </row>
    <row r="26" spans="1:7" ht="15" customHeight="1">
      <c r="A26" s="296"/>
      <c r="B26" s="298">
        <v>16</v>
      </c>
      <c r="C26" s="299" t="s">
        <v>669</v>
      </c>
      <c r="D26" s="300">
        <v>0</v>
      </c>
      <c r="E26" s="300">
        <v>0</v>
      </c>
      <c r="F26" s="300">
        <f t="shared" si="1"/>
        <v>0</v>
      </c>
    </row>
    <row r="27" spans="1:7">
      <c r="A27" s="296"/>
      <c r="B27" s="298">
        <v>17</v>
      </c>
      <c r="C27" s="301" t="s">
        <v>670</v>
      </c>
      <c r="D27" s="300">
        <v>0</v>
      </c>
      <c r="E27" s="300">
        <v>0</v>
      </c>
      <c r="F27" s="300">
        <f t="shared" si="1"/>
        <v>0</v>
      </c>
    </row>
    <row r="28" spans="1:7">
      <c r="A28" s="296"/>
      <c r="B28" s="298">
        <v>18</v>
      </c>
      <c r="C28" s="301" t="s">
        <v>671</v>
      </c>
      <c r="D28" s="300">
        <v>0</v>
      </c>
      <c r="E28" s="300">
        <v>0</v>
      </c>
      <c r="F28" s="300">
        <f t="shared" si="1"/>
        <v>0</v>
      </c>
    </row>
    <row r="29" spans="1:7">
      <c r="A29" s="296"/>
      <c r="B29" s="298">
        <v>19</v>
      </c>
      <c r="C29" s="301" t="s">
        <v>672</v>
      </c>
      <c r="D29" s="300">
        <v>0</v>
      </c>
      <c r="E29" s="300">
        <v>0</v>
      </c>
      <c r="F29" s="300">
        <f t="shared" si="1"/>
        <v>0</v>
      </c>
    </row>
    <row r="30" spans="1:7">
      <c r="A30" s="296"/>
      <c r="B30" s="298" t="s">
        <v>673</v>
      </c>
      <c r="C30" s="301" t="s">
        <v>674</v>
      </c>
      <c r="D30" s="300">
        <v>0</v>
      </c>
      <c r="E30" s="300">
        <v>0</v>
      </c>
      <c r="F30" s="300">
        <f t="shared" si="1"/>
        <v>0</v>
      </c>
    </row>
    <row r="31" spans="1:7">
      <c r="A31" s="296"/>
      <c r="B31" s="298">
        <v>20</v>
      </c>
      <c r="C31" s="299" t="s">
        <v>675</v>
      </c>
      <c r="D31" s="300">
        <v>429676.33898258599</v>
      </c>
      <c r="E31" s="300">
        <v>336094.84791983501</v>
      </c>
      <c r="F31" s="300">
        <f t="shared" si="1"/>
        <v>34374.10711860688</v>
      </c>
    </row>
    <row r="32" spans="1:7">
      <c r="A32" s="296"/>
      <c r="B32" s="298">
        <v>21</v>
      </c>
      <c r="C32" s="301" t="s">
        <v>654</v>
      </c>
      <c r="D32" s="300">
        <v>429676.33898258599</v>
      </c>
      <c r="E32" s="300">
        <v>336094.84791983501</v>
      </c>
      <c r="F32" s="300">
        <f t="shared" si="1"/>
        <v>34374.10711860688</v>
      </c>
    </row>
    <row r="33" spans="1:6">
      <c r="A33" s="296"/>
      <c r="B33" s="298">
        <v>22</v>
      </c>
      <c r="C33" s="301" t="s">
        <v>676</v>
      </c>
      <c r="D33" s="300">
        <v>0</v>
      </c>
      <c r="E33" s="300">
        <v>0</v>
      </c>
      <c r="F33" s="300">
        <f t="shared" si="1"/>
        <v>0</v>
      </c>
    </row>
    <row r="34" spans="1:6">
      <c r="A34" s="296"/>
      <c r="B34" s="298" t="s">
        <v>677</v>
      </c>
      <c r="C34" s="299" t="s">
        <v>678</v>
      </c>
      <c r="D34" s="300">
        <v>0</v>
      </c>
      <c r="E34" s="300">
        <v>0</v>
      </c>
      <c r="F34" s="300">
        <f t="shared" si="1"/>
        <v>0</v>
      </c>
    </row>
    <row r="35" spans="1:6">
      <c r="A35" s="296"/>
      <c r="B35" s="298">
        <v>23</v>
      </c>
      <c r="C35" s="299" t="s">
        <v>679</v>
      </c>
      <c r="D35" s="303"/>
      <c r="E35" s="303"/>
      <c r="F35" s="303"/>
    </row>
    <row r="36" spans="1:6">
      <c r="A36" s="296"/>
      <c r="B36" s="298" t="s">
        <v>680</v>
      </c>
      <c r="C36" s="299" t="s">
        <v>681</v>
      </c>
      <c r="D36" s="300">
        <v>0</v>
      </c>
      <c r="E36" s="300">
        <v>0</v>
      </c>
      <c r="F36" s="300">
        <f t="shared" ref="F36:F39" si="2">D36*0.08</f>
        <v>0</v>
      </c>
    </row>
    <row r="37" spans="1:6">
      <c r="A37" s="296"/>
      <c r="B37" s="298" t="s">
        <v>682</v>
      </c>
      <c r="C37" s="299" t="s">
        <v>654</v>
      </c>
      <c r="D37" s="300">
        <v>74203643.178000003</v>
      </c>
      <c r="E37" s="300">
        <v>68945855.093999997</v>
      </c>
      <c r="F37" s="300">
        <f t="shared" si="2"/>
        <v>5936291.4542400008</v>
      </c>
    </row>
    <row r="38" spans="1:6">
      <c r="A38" s="296"/>
      <c r="B38" s="298" t="s">
        <v>683</v>
      </c>
      <c r="C38" s="299" t="s">
        <v>684</v>
      </c>
      <c r="D38" s="300">
        <v>0</v>
      </c>
      <c r="E38" s="300">
        <v>0</v>
      </c>
      <c r="F38" s="300">
        <f t="shared" si="2"/>
        <v>0</v>
      </c>
    </row>
    <row r="39" spans="1:6" ht="28.8">
      <c r="A39" s="296"/>
      <c r="B39" s="298">
        <v>24</v>
      </c>
      <c r="C39" s="299" t="s">
        <v>685</v>
      </c>
      <c r="D39" s="300">
        <v>5588265.4875000007</v>
      </c>
      <c r="E39" s="300">
        <v>5695111.0149999987</v>
      </c>
      <c r="F39" s="300">
        <f t="shared" si="2"/>
        <v>447061.23900000006</v>
      </c>
    </row>
    <row r="40" spans="1:6">
      <c r="A40" s="296"/>
      <c r="B40" s="298">
        <v>25</v>
      </c>
      <c r="C40" s="299" t="s">
        <v>667</v>
      </c>
      <c r="D40" s="303"/>
      <c r="E40" s="303"/>
      <c r="F40" s="303"/>
    </row>
    <row r="41" spans="1:6">
      <c r="A41" s="296"/>
      <c r="B41" s="298">
        <v>26</v>
      </c>
      <c r="C41" s="299" t="s">
        <v>667</v>
      </c>
      <c r="D41" s="303"/>
      <c r="E41" s="303"/>
      <c r="F41" s="303"/>
    </row>
    <row r="42" spans="1:6">
      <c r="A42" s="296"/>
      <c r="B42" s="298">
        <v>27</v>
      </c>
      <c r="C42" s="299" t="s">
        <v>667</v>
      </c>
      <c r="D42" s="303"/>
      <c r="E42" s="303"/>
      <c r="F42" s="303"/>
    </row>
    <row r="43" spans="1:6">
      <c r="A43" s="296"/>
      <c r="B43" s="298">
        <v>28</v>
      </c>
      <c r="C43" s="299" t="s">
        <v>667</v>
      </c>
      <c r="D43" s="303"/>
      <c r="E43" s="303"/>
      <c r="F43" s="303"/>
    </row>
    <row r="44" spans="1:6">
      <c r="A44" s="296"/>
      <c r="B44" s="304">
        <v>29</v>
      </c>
      <c r="C44" s="305" t="s">
        <v>61</v>
      </c>
      <c r="D44" s="306">
        <v>163920540.77914107</v>
      </c>
      <c r="E44" s="306">
        <v>157418961.82001925</v>
      </c>
      <c r="F44" s="306">
        <f>D44*0.08</f>
        <v>13113643.262331286</v>
      </c>
    </row>
  </sheetData>
  <mergeCells count="2">
    <mergeCell ref="B5:C7"/>
    <mergeCell ref="D5:E5"/>
  </mergeCells>
  <pageMargins left="0.7" right="0.7" top="0.75" bottom="0.75" header="0.3" footer="0.3"/>
  <pageSetup paperSize="9" orientation="landscape" r:id="rId1"/>
  <headerFooter>
    <oddHeader>&amp;C&amp;"Calibri"&amp;10&amp;K000000Public&amp;1#_x000D_&amp;"Calibri"&amp;11&amp;K000000&amp;9CS
Příloha I</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1C3D1-2894-4D5D-AD37-059F74862DF3}">
  <sheetPr>
    <tabColor rgb="FF92D050"/>
  </sheetPr>
  <dimension ref="A2:J136"/>
  <sheetViews>
    <sheetView showGridLines="0" topLeftCell="B1" zoomScale="115" zoomScaleNormal="115" zoomScalePageLayoutView="80" workbookViewId="0">
      <selection activeCell="D8" sqref="D8"/>
    </sheetView>
  </sheetViews>
  <sheetFormatPr defaultRowHeight="14.4"/>
  <cols>
    <col min="1" max="1" width="4.44140625" customWidth="1"/>
    <col min="2" max="2" width="8.44140625" customWidth="1"/>
    <col min="3" max="3" width="60.109375" customWidth="1"/>
    <col min="4" max="8" width="20.5546875" bestFit="1" customWidth="1"/>
  </cols>
  <sheetData>
    <row r="2" spans="1:8" ht="24.6">
      <c r="D2" s="307" t="s">
        <v>686</v>
      </c>
      <c r="H2" s="307"/>
    </row>
    <row r="3" spans="1:8">
      <c r="A3" s="308"/>
    </row>
    <row r="4" spans="1:8">
      <c r="A4" s="308"/>
      <c r="B4" s="309" t="s">
        <v>244</v>
      </c>
    </row>
    <row r="5" spans="1:8">
      <c r="A5" s="308"/>
      <c r="B5" s="309"/>
    </row>
    <row r="6" spans="1:8">
      <c r="A6" s="308"/>
    </row>
    <row r="7" spans="1:8">
      <c r="A7" s="308"/>
      <c r="B7" s="310"/>
      <c r="C7" s="311"/>
      <c r="D7" s="27" t="s">
        <v>1</v>
      </c>
      <c r="E7" s="27" t="s">
        <v>2</v>
      </c>
      <c r="F7" s="27" t="s">
        <v>3</v>
      </c>
      <c r="G7" s="27" t="s">
        <v>4</v>
      </c>
      <c r="H7" s="27" t="s">
        <v>5</v>
      </c>
    </row>
    <row r="8" spans="1:8">
      <c r="A8" s="308"/>
      <c r="B8" s="312"/>
      <c r="C8" s="313"/>
      <c r="D8" s="27" t="s">
        <v>651</v>
      </c>
      <c r="E8" s="27" t="s">
        <v>687</v>
      </c>
      <c r="F8" s="27" t="s">
        <v>688</v>
      </c>
      <c r="G8" s="27" t="s">
        <v>689</v>
      </c>
      <c r="H8" s="27" t="s">
        <v>690</v>
      </c>
    </row>
    <row r="9" spans="1:8">
      <c r="A9" s="308"/>
      <c r="B9" s="314"/>
      <c r="C9" s="759" t="s">
        <v>691</v>
      </c>
      <c r="D9" s="760"/>
      <c r="E9" s="760"/>
      <c r="F9" s="760"/>
      <c r="G9" s="760"/>
      <c r="H9" s="761"/>
    </row>
    <row r="10" spans="1:8">
      <c r="A10" s="308"/>
      <c r="B10" s="315">
        <v>1</v>
      </c>
      <c r="C10" s="316" t="s">
        <v>692</v>
      </c>
      <c r="D10" s="317">
        <v>100240941776.22902</v>
      </c>
      <c r="E10" s="317">
        <v>96717205353.602707</v>
      </c>
      <c r="F10" s="317">
        <v>94848163873.438248</v>
      </c>
      <c r="G10" s="317">
        <v>88993568195.661621</v>
      </c>
      <c r="H10" s="317">
        <v>89102926684.683517</v>
      </c>
    </row>
    <row r="11" spans="1:8">
      <c r="A11" s="308"/>
      <c r="B11" s="315">
        <v>2</v>
      </c>
      <c r="C11" s="316" t="s">
        <v>693</v>
      </c>
      <c r="D11" s="317">
        <v>100240941776.22902</v>
      </c>
      <c r="E11" s="317">
        <v>96717205353.602707</v>
      </c>
      <c r="F11" s="317">
        <v>94848163873.438248</v>
      </c>
      <c r="G11" s="317">
        <v>88993568195.661621</v>
      </c>
      <c r="H11" s="317">
        <v>89102926684.683517</v>
      </c>
    </row>
    <row r="12" spans="1:8">
      <c r="A12" s="308"/>
      <c r="B12" s="315">
        <v>3</v>
      </c>
      <c r="C12" s="316" t="s">
        <v>694</v>
      </c>
      <c r="D12" s="317">
        <v>100240941776.22902</v>
      </c>
      <c r="E12" s="317">
        <v>96717205353.602707</v>
      </c>
      <c r="F12" s="317">
        <v>94848163873.438248</v>
      </c>
      <c r="G12" s="317">
        <v>89230127636.280624</v>
      </c>
      <c r="H12" s="317">
        <v>89339486125.302521</v>
      </c>
    </row>
    <row r="13" spans="1:8">
      <c r="A13" s="308"/>
      <c r="B13" s="318"/>
      <c r="C13" s="756" t="s">
        <v>695</v>
      </c>
      <c r="D13" s="757"/>
      <c r="E13" s="757"/>
      <c r="F13" s="757"/>
      <c r="G13" s="757"/>
      <c r="H13" s="758"/>
    </row>
    <row r="14" spans="1:8">
      <c r="A14" s="308"/>
      <c r="B14" s="315">
        <v>4</v>
      </c>
      <c r="C14" s="316" t="s">
        <v>649</v>
      </c>
      <c r="D14" s="319">
        <v>487578629219.35101</v>
      </c>
      <c r="E14" s="319">
        <v>484761852720.60925</v>
      </c>
      <c r="F14" s="319">
        <v>473282426708.53088</v>
      </c>
      <c r="G14" s="319">
        <v>465501520457.40918</v>
      </c>
      <c r="H14" s="319">
        <v>458281527181.93079</v>
      </c>
    </row>
    <row r="15" spans="1:8" ht="15" customHeight="1">
      <c r="A15" s="308"/>
      <c r="B15" s="318"/>
      <c r="C15" s="762" t="s">
        <v>696</v>
      </c>
      <c r="D15" s="763"/>
      <c r="E15" s="763"/>
      <c r="F15" s="763"/>
      <c r="G15" s="763"/>
      <c r="H15" s="764"/>
    </row>
    <row r="16" spans="1:8">
      <c r="A16" s="308"/>
      <c r="B16" s="315">
        <v>5</v>
      </c>
      <c r="C16" s="316" t="s">
        <v>697</v>
      </c>
      <c r="D16" s="320">
        <v>0.2055892850281853</v>
      </c>
      <c r="E16" s="320">
        <v>0.19951488511482632</v>
      </c>
      <c r="F16" s="320">
        <v>0.20040499820173996</v>
      </c>
      <c r="G16" s="320">
        <v>0.19117782495794025</v>
      </c>
      <c r="H16" s="320">
        <v>0.19442836204329705</v>
      </c>
    </row>
    <row r="17" spans="1:8">
      <c r="A17" s="308"/>
      <c r="B17" s="315">
        <v>6</v>
      </c>
      <c r="C17" s="316" t="s">
        <v>698</v>
      </c>
      <c r="D17" s="320">
        <v>0.2055892850281853</v>
      </c>
      <c r="E17" s="320">
        <v>0.19951488511482632</v>
      </c>
      <c r="F17" s="320">
        <v>0.20040499820173996</v>
      </c>
      <c r="G17" s="320">
        <v>0.19117782495794025</v>
      </c>
      <c r="H17" s="320">
        <v>0.19442836204329705</v>
      </c>
    </row>
    <row r="18" spans="1:8">
      <c r="A18" s="308"/>
      <c r="B18" s="315">
        <v>7</v>
      </c>
      <c r="C18" s="316" t="s">
        <v>699</v>
      </c>
      <c r="D18" s="320">
        <v>0.2055892850281853</v>
      </c>
      <c r="E18" s="320">
        <v>0.19951488511482632</v>
      </c>
      <c r="F18" s="320">
        <v>0.20040499820173996</v>
      </c>
      <c r="G18" s="320">
        <v>0.19168600684397696</v>
      </c>
      <c r="H18" s="320">
        <v>0.19494455007748132</v>
      </c>
    </row>
    <row r="19" spans="1:8" ht="29.1" customHeight="1">
      <c r="A19" s="308"/>
      <c r="B19" s="318"/>
      <c r="C19" s="753" t="s">
        <v>700</v>
      </c>
      <c r="D19" s="754"/>
      <c r="E19" s="754"/>
      <c r="F19" s="754"/>
      <c r="G19" s="754"/>
      <c r="H19" s="755"/>
    </row>
    <row r="20" spans="1:8" ht="28.8">
      <c r="A20" s="308"/>
      <c r="B20" s="315" t="s">
        <v>701</v>
      </c>
      <c r="C20" s="299" t="s">
        <v>702</v>
      </c>
      <c r="D20" s="320">
        <v>2.4E-2</v>
      </c>
      <c r="E20" s="320">
        <v>2.4E-2</v>
      </c>
      <c r="F20" s="320">
        <v>2.4E-2</v>
      </c>
      <c r="G20" s="320">
        <v>2.4E-2</v>
      </c>
      <c r="H20" s="320">
        <v>2.4E-2</v>
      </c>
    </row>
    <row r="21" spans="1:8">
      <c r="A21" s="308"/>
      <c r="B21" s="315" t="s">
        <v>703</v>
      </c>
      <c r="C21" s="299" t="s">
        <v>704</v>
      </c>
      <c r="D21" s="320">
        <v>1.35E-2</v>
      </c>
      <c r="E21" s="320">
        <v>1.35E-2</v>
      </c>
      <c r="F21" s="320">
        <v>1.35E-2</v>
      </c>
      <c r="G21" s="320">
        <v>1.35E-2</v>
      </c>
      <c r="H21" s="320">
        <v>1.35E-2</v>
      </c>
    </row>
    <row r="22" spans="1:8">
      <c r="A22" s="308"/>
      <c r="B22" s="315" t="s">
        <v>705</v>
      </c>
      <c r="C22" s="299" t="s">
        <v>706</v>
      </c>
      <c r="D22" s="320">
        <v>0</v>
      </c>
      <c r="E22" s="320">
        <v>0</v>
      </c>
      <c r="F22" s="320">
        <v>0</v>
      </c>
      <c r="G22" s="320">
        <v>0</v>
      </c>
      <c r="H22" s="320">
        <v>0</v>
      </c>
    </row>
    <row r="23" spans="1:8" ht="28.8">
      <c r="A23" s="308"/>
      <c r="B23" s="315" t="s">
        <v>707</v>
      </c>
      <c r="C23" s="299" t="s">
        <v>708</v>
      </c>
      <c r="D23" s="320">
        <v>0.10400000000000001</v>
      </c>
      <c r="E23" s="320">
        <v>0.10400000000000001</v>
      </c>
      <c r="F23" s="320">
        <v>0.10400000000000001</v>
      </c>
      <c r="G23" s="320">
        <v>0.10400000000000001</v>
      </c>
      <c r="H23" s="320">
        <v>0.10400000000000001</v>
      </c>
    </row>
    <row r="24" spans="1:8" ht="28.65" customHeight="1">
      <c r="A24" s="308"/>
      <c r="B24" s="318"/>
      <c r="C24" s="753" t="s">
        <v>709</v>
      </c>
      <c r="D24" s="754"/>
      <c r="E24" s="754"/>
      <c r="F24" s="754"/>
      <c r="G24" s="754"/>
      <c r="H24" s="755"/>
    </row>
    <row r="25" spans="1:8">
      <c r="A25" s="308"/>
      <c r="B25" s="315">
        <v>8</v>
      </c>
      <c r="C25" s="316" t="s">
        <v>710</v>
      </c>
      <c r="D25" s="321">
        <v>2.5000000000000001E-2</v>
      </c>
      <c r="E25" s="321">
        <v>2.5000000000000001E-2</v>
      </c>
      <c r="F25" s="321">
        <v>2.5000000000000001E-2</v>
      </c>
      <c r="G25" s="321">
        <v>2.5000000000000001E-2</v>
      </c>
      <c r="H25" s="321">
        <v>2.5000000000000001E-2</v>
      </c>
    </row>
    <row r="26" spans="1:8" ht="28.8">
      <c r="A26" s="308"/>
      <c r="B26" s="315" t="s">
        <v>662</v>
      </c>
      <c r="C26" s="316" t="s">
        <v>711</v>
      </c>
      <c r="D26" s="321">
        <v>0</v>
      </c>
      <c r="E26" s="321">
        <v>0</v>
      </c>
      <c r="F26" s="321">
        <v>0</v>
      </c>
      <c r="G26" s="321">
        <v>0</v>
      </c>
      <c r="H26" s="321">
        <v>0</v>
      </c>
    </row>
    <row r="27" spans="1:8" ht="28.8">
      <c r="A27" s="308"/>
      <c r="B27" s="315">
        <v>9</v>
      </c>
      <c r="C27" s="316" t="s">
        <v>712</v>
      </c>
      <c r="D27" s="321">
        <v>1.2089608682068981E-2</v>
      </c>
      <c r="E27" s="321">
        <v>1.2070802589842181E-2</v>
      </c>
      <c r="F27" s="321">
        <v>1.6686243461496306E-2</v>
      </c>
      <c r="G27" s="321">
        <v>1.9057184779424693E-2</v>
      </c>
      <c r="H27" s="321">
        <v>1.9001501321396462E-2</v>
      </c>
    </row>
    <row r="28" spans="1:8">
      <c r="A28" s="308"/>
      <c r="B28" s="315" t="s">
        <v>713</v>
      </c>
      <c r="C28" s="316" t="s">
        <v>714</v>
      </c>
      <c r="D28" s="321">
        <v>0</v>
      </c>
      <c r="E28" s="321">
        <v>0</v>
      </c>
      <c r="F28" s="321">
        <v>2.5000000000000001E-2</v>
      </c>
      <c r="G28" s="321">
        <v>2.5000000000000001E-2</v>
      </c>
      <c r="H28" s="321">
        <v>2.5000000000000001E-2</v>
      </c>
    </row>
    <row r="29" spans="1:8">
      <c r="A29" s="308"/>
      <c r="B29" s="315">
        <v>10</v>
      </c>
      <c r="C29" s="316" t="s">
        <v>715</v>
      </c>
      <c r="D29" s="321">
        <v>0</v>
      </c>
      <c r="E29" s="321">
        <v>0</v>
      </c>
      <c r="F29" s="321">
        <v>0</v>
      </c>
      <c r="G29" s="321">
        <v>0</v>
      </c>
      <c r="H29" s="321">
        <v>0</v>
      </c>
    </row>
    <row r="30" spans="1:8">
      <c r="A30" s="308"/>
      <c r="B30" s="315" t="s">
        <v>716</v>
      </c>
      <c r="C30" s="299" t="s">
        <v>717</v>
      </c>
      <c r="D30" s="322">
        <v>12189465.730483776</v>
      </c>
      <c r="E30" s="322">
        <v>12119046.318015233</v>
      </c>
      <c r="F30" s="322">
        <v>0</v>
      </c>
      <c r="G30" s="322">
        <v>0</v>
      </c>
      <c r="H30" s="322">
        <v>0</v>
      </c>
    </row>
    <row r="31" spans="1:8">
      <c r="A31" s="308"/>
      <c r="B31" s="315">
        <v>11</v>
      </c>
      <c r="C31" s="316" t="s">
        <v>718</v>
      </c>
      <c r="D31" s="322">
        <f>D25+D26+D27+D28+D29+D30</f>
        <v>12189465.767573385</v>
      </c>
      <c r="E31" s="322">
        <f>E25+E26+E27+E28+E29+E30</f>
        <v>12119046.355086036</v>
      </c>
      <c r="F31" s="322">
        <f>F25+F26+F27+F28+F29+F30</f>
        <v>6.668624346149632E-2</v>
      </c>
      <c r="G31" s="322">
        <f>G25+G26+G27+G28+G29+G30</f>
        <v>6.9057184779424685E-2</v>
      </c>
      <c r="H31" s="322">
        <f>H25+H26+H27+H28+H29+H30</f>
        <v>6.9001501321396458E-2</v>
      </c>
    </row>
    <row r="32" spans="1:8">
      <c r="A32" s="308"/>
      <c r="B32" s="315" t="s">
        <v>719</v>
      </c>
      <c r="C32" s="316" t="s">
        <v>720</v>
      </c>
      <c r="D32" s="322">
        <v>0.16608960868206898</v>
      </c>
      <c r="E32" s="322">
        <v>0.16607080258984216</v>
      </c>
      <c r="F32" s="322">
        <v>0.1706862434614963</v>
      </c>
      <c r="G32" s="322">
        <v>0.17305718477942469</v>
      </c>
      <c r="H32" s="322">
        <v>0.17300150132139647</v>
      </c>
    </row>
    <row r="33" spans="1:8" ht="14.4" customHeight="1">
      <c r="A33" s="308"/>
      <c r="B33" s="315">
        <v>12</v>
      </c>
      <c r="C33" s="316" t="s">
        <v>721</v>
      </c>
      <c r="D33" s="300">
        <f>(1-D32)*D10</f>
        <v>83591962982.693085</v>
      </c>
      <c r="E33" s="300">
        <f t="shared" ref="E33" si="0">(1-E32)*E10</f>
        <v>80655301436.283325</v>
      </c>
      <c r="F33" s="300">
        <f>(1-F32)*F10</f>
        <v>78658887082.660675</v>
      </c>
      <c r="G33" s="300">
        <f>(1-G32)*G10</f>
        <v>73592591820.244675</v>
      </c>
      <c r="H33" s="300">
        <f>(1-H32)*H10</f>
        <v>73687986596.102951</v>
      </c>
    </row>
    <row r="34" spans="1:8">
      <c r="A34" s="308"/>
      <c r="B34" s="318"/>
      <c r="C34" s="756" t="s">
        <v>722</v>
      </c>
      <c r="D34" s="757"/>
      <c r="E34" s="757"/>
      <c r="F34" s="757"/>
      <c r="G34" s="757"/>
      <c r="H34" s="758"/>
    </row>
    <row r="35" spans="1:8">
      <c r="A35" s="308"/>
      <c r="B35" s="315">
        <v>13</v>
      </c>
      <c r="C35" s="323" t="s">
        <v>723</v>
      </c>
      <c r="D35" s="324">
        <v>2055475232195.8477</v>
      </c>
      <c r="E35" s="324">
        <v>2185869127570.1125</v>
      </c>
      <c r="F35" s="324">
        <v>2150976270223.7422</v>
      </c>
      <c r="G35" s="324">
        <v>2060031177586.5525</v>
      </c>
      <c r="H35" s="324">
        <v>1970243237644.4763</v>
      </c>
    </row>
    <row r="36" spans="1:8">
      <c r="A36" s="308"/>
      <c r="B36" s="298">
        <v>14</v>
      </c>
      <c r="C36" s="325" t="s">
        <v>724</v>
      </c>
      <c r="D36" s="326">
        <v>4.8767769227334563E-2</v>
      </c>
      <c r="E36" s="326">
        <v>4.4246567250399334E-2</v>
      </c>
      <c r="F36" s="326">
        <v>4.4095402253587969E-2</v>
      </c>
      <c r="G36" s="326">
        <v>4.3200107437171321E-2</v>
      </c>
      <c r="H36" s="326">
        <v>4.5224328134840092E-2</v>
      </c>
    </row>
    <row r="37" spans="1:8">
      <c r="B37" s="318"/>
      <c r="C37" s="753" t="s">
        <v>725</v>
      </c>
      <c r="D37" s="754"/>
      <c r="E37" s="754"/>
      <c r="F37" s="754"/>
      <c r="G37" s="754"/>
      <c r="H37" s="755"/>
    </row>
    <row r="38" spans="1:8" s="327" customFormat="1">
      <c r="B38" s="298" t="s">
        <v>726</v>
      </c>
      <c r="C38" s="299" t="s">
        <v>727</v>
      </c>
      <c r="D38" s="328">
        <v>0</v>
      </c>
      <c r="E38" s="328">
        <v>0</v>
      </c>
      <c r="F38" s="328">
        <v>0</v>
      </c>
      <c r="G38" s="328">
        <v>0</v>
      </c>
      <c r="H38" s="328">
        <v>0</v>
      </c>
    </row>
    <row r="39" spans="1:8" s="327" customFormat="1">
      <c r="B39" s="298" t="s">
        <v>728</v>
      </c>
      <c r="C39" s="299" t="s">
        <v>704</v>
      </c>
      <c r="D39" s="326">
        <v>0.03</v>
      </c>
      <c r="E39" s="326">
        <v>0.03</v>
      </c>
      <c r="F39" s="329">
        <v>0.03</v>
      </c>
      <c r="G39" s="329">
        <v>0.03</v>
      </c>
      <c r="H39" s="329">
        <v>0.03</v>
      </c>
    </row>
    <row r="40" spans="1:8" s="327" customFormat="1" ht="28.8">
      <c r="B40" s="298" t="s">
        <v>729</v>
      </c>
      <c r="C40" s="299" t="s">
        <v>730</v>
      </c>
      <c r="D40" s="330" t="s">
        <v>731</v>
      </c>
      <c r="E40" s="330" t="s">
        <v>731</v>
      </c>
      <c r="F40" s="330" t="s">
        <v>731</v>
      </c>
      <c r="G40" s="330" t="s">
        <v>731</v>
      </c>
      <c r="H40" s="330" t="s">
        <v>731</v>
      </c>
    </row>
    <row r="41" spans="1:8" s="327" customFormat="1">
      <c r="B41" s="318"/>
      <c r="C41" s="753" t="s">
        <v>732</v>
      </c>
      <c r="D41" s="754"/>
      <c r="E41" s="754"/>
      <c r="F41" s="754"/>
      <c r="G41" s="754"/>
      <c r="H41" s="755"/>
    </row>
    <row r="42" spans="1:8" s="327" customFormat="1">
      <c r="B42" s="298" t="s">
        <v>733</v>
      </c>
      <c r="C42" s="331" t="s">
        <v>734</v>
      </c>
      <c r="D42" s="328">
        <v>0.03</v>
      </c>
      <c r="E42" s="328">
        <v>0.03</v>
      </c>
      <c r="F42" s="328">
        <v>0.03</v>
      </c>
      <c r="G42" s="328">
        <v>0.03</v>
      </c>
      <c r="H42" s="328">
        <v>0.03</v>
      </c>
    </row>
    <row r="43" spans="1:8" s="327" customFormat="1">
      <c r="B43" s="298" t="s">
        <v>735</v>
      </c>
      <c r="C43" s="331" t="s">
        <v>736</v>
      </c>
      <c r="D43" s="328">
        <v>0</v>
      </c>
      <c r="E43" s="328">
        <v>0</v>
      </c>
      <c r="F43" s="328">
        <v>0</v>
      </c>
      <c r="G43" s="328">
        <v>0</v>
      </c>
      <c r="H43" s="328">
        <v>0</v>
      </c>
    </row>
    <row r="44" spans="1:8">
      <c r="A44" s="308"/>
      <c r="B44" s="318"/>
      <c r="C44" s="756" t="s">
        <v>737</v>
      </c>
      <c r="D44" s="757"/>
      <c r="E44" s="757"/>
      <c r="F44" s="757"/>
      <c r="G44" s="757"/>
      <c r="H44" s="758"/>
    </row>
    <row r="45" spans="1:8">
      <c r="A45" s="308"/>
      <c r="B45" s="315">
        <v>15</v>
      </c>
      <c r="C45" s="323" t="s">
        <v>738</v>
      </c>
      <c r="D45" s="332">
        <v>725160962743.27502</v>
      </c>
      <c r="E45" s="332">
        <v>760290914986.36499</v>
      </c>
      <c r="F45" s="332">
        <v>727922064468.83496</v>
      </c>
      <c r="G45" s="332">
        <v>535515080550.95001</v>
      </c>
      <c r="H45" s="332">
        <v>558203891978.63</v>
      </c>
    </row>
    <row r="46" spans="1:8">
      <c r="A46" s="308"/>
      <c r="B46" s="298" t="s">
        <v>739</v>
      </c>
      <c r="C46" s="325" t="s">
        <v>740</v>
      </c>
      <c r="D46" s="332">
        <v>514828498973.54303</v>
      </c>
      <c r="E46" s="332">
        <v>570015042479.73596</v>
      </c>
      <c r="F46" s="332">
        <v>533236464608.41302</v>
      </c>
      <c r="G46" s="332">
        <v>325064591548.48798</v>
      </c>
      <c r="H46" s="332">
        <v>314340939965.83801</v>
      </c>
    </row>
    <row r="47" spans="1:8">
      <c r="A47" s="308"/>
      <c r="B47" s="298" t="s">
        <v>741</v>
      </c>
      <c r="C47" s="325" t="s">
        <v>742</v>
      </c>
      <c r="D47" s="332">
        <v>36139103029.296303</v>
      </c>
      <c r="E47" s="332">
        <v>45636805936.811302</v>
      </c>
      <c r="F47" s="332">
        <v>42977472001.916702</v>
      </c>
      <c r="G47" s="332">
        <v>51382856701.449303</v>
      </c>
      <c r="H47" s="332">
        <v>28389039672.186199</v>
      </c>
    </row>
    <row r="48" spans="1:8">
      <c r="A48" s="308"/>
      <c r="B48" s="315">
        <v>16</v>
      </c>
      <c r="C48" s="323" t="s">
        <v>743</v>
      </c>
      <c r="D48" s="333">
        <f>D46-D47</f>
        <v>478689395944.2467</v>
      </c>
      <c r="E48" s="333">
        <f>E46-E47</f>
        <v>524378236542.92468</v>
      </c>
      <c r="F48" s="333">
        <f>F46-F47</f>
        <v>490258992606.49634</v>
      </c>
      <c r="G48" s="333">
        <f>G46-G47</f>
        <v>273681734847.03867</v>
      </c>
      <c r="H48" s="333">
        <f>H46-H47</f>
        <v>285951900293.65179</v>
      </c>
    </row>
    <row r="49" spans="1:8">
      <c r="A49" s="308"/>
      <c r="B49" s="315">
        <v>17</v>
      </c>
      <c r="C49" s="323" t="s">
        <v>744</v>
      </c>
      <c r="D49" s="334">
        <f>D45/D48</f>
        <v>1.514888294763344</v>
      </c>
      <c r="E49" s="334">
        <f>E45/E48</f>
        <v>1.4498902929281448</v>
      </c>
      <c r="F49" s="334">
        <f>F45/F48</f>
        <v>1.4847704487760363</v>
      </c>
      <c r="G49" s="334">
        <f>G45/G48</f>
        <v>1.9567074172861794</v>
      </c>
      <c r="H49" s="334">
        <f>H45/H48</f>
        <v>1.9520901641338813</v>
      </c>
    </row>
    <row r="50" spans="1:8">
      <c r="A50" s="308"/>
      <c r="B50" s="318"/>
      <c r="C50" s="756" t="s">
        <v>745</v>
      </c>
      <c r="D50" s="757"/>
      <c r="E50" s="757"/>
      <c r="F50" s="757"/>
      <c r="G50" s="757"/>
      <c r="H50" s="758"/>
    </row>
    <row r="51" spans="1:8">
      <c r="A51" s="308"/>
      <c r="B51" s="315">
        <v>18</v>
      </c>
      <c r="C51" s="323" t="s">
        <v>746</v>
      </c>
      <c r="D51" s="333">
        <v>1265531550922</v>
      </c>
      <c r="E51" s="333">
        <v>1273918031278</v>
      </c>
      <c r="F51" s="333">
        <v>1231011655904</v>
      </c>
      <c r="G51" s="333">
        <v>1239158972979</v>
      </c>
      <c r="H51" s="333">
        <v>1176365016924</v>
      </c>
    </row>
    <row r="52" spans="1:8">
      <c r="A52" s="308"/>
      <c r="B52" s="315">
        <v>19</v>
      </c>
      <c r="C52" s="33" t="s">
        <v>747</v>
      </c>
      <c r="D52" s="335">
        <v>710928242272</v>
      </c>
      <c r="E52" s="333">
        <v>701707857539</v>
      </c>
      <c r="F52" s="333">
        <v>684700782317</v>
      </c>
      <c r="G52" s="333">
        <v>680428085593</v>
      </c>
      <c r="H52" s="333">
        <v>679957893964</v>
      </c>
    </row>
    <row r="53" spans="1:8">
      <c r="A53" s="308"/>
      <c r="B53" s="315">
        <v>20</v>
      </c>
      <c r="C53" s="323" t="s">
        <v>748</v>
      </c>
      <c r="D53" s="336">
        <f>D51/D52</f>
        <v>1.7801115157242686</v>
      </c>
      <c r="E53" s="337">
        <f>E51/E52</f>
        <v>1.8154535646014158</v>
      </c>
      <c r="F53" s="337">
        <f>F51/F52</f>
        <v>1.7978826484443406</v>
      </c>
      <c r="G53" s="337">
        <f>G51/G52</f>
        <v>1.8211461272928797</v>
      </c>
      <c r="H53" s="337">
        <f>H51/H52</f>
        <v>1.7300556804570049</v>
      </c>
    </row>
    <row r="54" spans="1:8">
      <c r="A54" s="308"/>
    </row>
    <row r="55" spans="1:8">
      <c r="A55" s="308"/>
      <c r="D55" s="338"/>
    </row>
    <row r="56" spans="1:8">
      <c r="A56" s="308"/>
    </row>
    <row r="57" spans="1:8">
      <c r="A57" s="308"/>
    </row>
    <row r="58" spans="1:8">
      <c r="A58" s="308"/>
    </row>
    <row r="59" spans="1:8">
      <c r="A59" s="308"/>
    </row>
    <row r="60" spans="1:8">
      <c r="A60" s="308"/>
    </row>
    <row r="61" spans="1:8">
      <c r="A61" s="308"/>
    </row>
    <row r="62" spans="1:8">
      <c r="A62" s="308"/>
    </row>
    <row r="63" spans="1:8">
      <c r="A63" s="308"/>
    </row>
    <row r="64" spans="1:8">
      <c r="A64" s="308"/>
    </row>
    <row r="65" spans="1:1">
      <c r="A65" s="308"/>
    </row>
    <row r="66" spans="1:1">
      <c r="A66" s="308"/>
    </row>
    <row r="67" spans="1:1">
      <c r="A67" s="308"/>
    </row>
    <row r="68" spans="1:1">
      <c r="A68" s="308"/>
    </row>
    <row r="69" spans="1:1">
      <c r="A69" s="308"/>
    </row>
    <row r="70" spans="1:1">
      <c r="A70" s="308"/>
    </row>
    <row r="71" spans="1:1">
      <c r="A71" s="308"/>
    </row>
    <row r="72" spans="1:1">
      <c r="A72" s="308"/>
    </row>
    <row r="73" spans="1:1">
      <c r="A73" s="308"/>
    </row>
    <row r="74" spans="1:1">
      <c r="A74" s="308"/>
    </row>
    <row r="75" spans="1:1">
      <c r="A75" s="308"/>
    </row>
    <row r="76" spans="1:1">
      <c r="A76" s="308"/>
    </row>
    <row r="77" spans="1:1">
      <c r="A77" s="308"/>
    </row>
    <row r="78" spans="1:1">
      <c r="A78" s="308"/>
    </row>
    <row r="79" spans="1:1">
      <c r="A79" s="308"/>
    </row>
    <row r="80" spans="1:1">
      <c r="A80" s="308"/>
    </row>
    <row r="81" spans="1:1">
      <c r="A81" s="308"/>
    </row>
    <row r="82" spans="1:1">
      <c r="A82" s="308"/>
    </row>
    <row r="83" spans="1:1">
      <c r="A83" s="308"/>
    </row>
    <row r="84" spans="1:1">
      <c r="A84" s="308"/>
    </row>
    <row r="85" spans="1:1">
      <c r="A85" s="308"/>
    </row>
    <row r="86" spans="1:1">
      <c r="A86" s="308"/>
    </row>
    <row r="87" spans="1:1">
      <c r="A87" s="308"/>
    </row>
    <row r="88" spans="1:1">
      <c r="A88" s="308"/>
    </row>
    <row r="89" spans="1:1">
      <c r="A89" s="308"/>
    </row>
    <row r="90" spans="1:1">
      <c r="A90" s="308"/>
    </row>
    <row r="91" spans="1:1">
      <c r="A91" s="308"/>
    </row>
    <row r="92" spans="1:1">
      <c r="A92" s="308"/>
    </row>
    <row r="93" spans="1:1">
      <c r="A93" s="308"/>
    </row>
    <row r="94" spans="1:1">
      <c r="A94" s="308"/>
    </row>
    <row r="95" spans="1:1">
      <c r="A95" s="308"/>
    </row>
    <row r="96" spans="1:1">
      <c r="A96" s="308"/>
    </row>
    <row r="97" spans="1:10">
      <c r="A97" s="308"/>
    </row>
    <row r="98" spans="1:10">
      <c r="A98" s="308"/>
    </row>
    <row r="99" spans="1:10">
      <c r="A99" s="308"/>
    </row>
    <row r="100" spans="1:10">
      <c r="A100" s="308"/>
    </row>
    <row r="101" spans="1:10">
      <c r="A101" s="308"/>
    </row>
    <row r="102" spans="1:10">
      <c r="A102" s="308"/>
    </row>
    <row r="103" spans="1:10">
      <c r="A103" s="308"/>
    </row>
    <row r="104" spans="1:10">
      <c r="A104" s="308"/>
    </row>
    <row r="105" spans="1:10">
      <c r="A105" s="308"/>
    </row>
    <row r="106" spans="1:10">
      <c r="A106" s="308"/>
    </row>
    <row r="107" spans="1:10">
      <c r="A107" s="308"/>
      <c r="B107" s="308"/>
      <c r="C107" s="308"/>
      <c r="D107" s="308"/>
      <c r="E107" s="308"/>
      <c r="F107" s="308"/>
      <c r="G107" s="308"/>
      <c r="H107" s="308"/>
      <c r="I107" s="308"/>
      <c r="J107" s="308"/>
    </row>
    <row r="108" spans="1:10">
      <c r="A108" s="308"/>
      <c r="B108" s="308"/>
      <c r="C108" s="308"/>
      <c r="D108" s="308"/>
      <c r="E108" s="308"/>
      <c r="F108" s="308"/>
      <c r="G108" s="308"/>
      <c r="H108" s="308"/>
      <c r="I108" s="308"/>
      <c r="J108" s="308"/>
    </row>
    <row r="109" spans="1:10">
      <c r="A109" s="308"/>
      <c r="B109" s="308"/>
      <c r="C109" s="308"/>
      <c r="D109" s="308"/>
      <c r="E109" s="308"/>
      <c r="F109" s="308"/>
      <c r="G109" s="308"/>
      <c r="H109" s="308"/>
      <c r="I109" s="308"/>
      <c r="J109" s="308"/>
    </row>
    <row r="110" spans="1:10">
      <c r="A110" s="308"/>
      <c r="B110" s="308"/>
      <c r="C110" s="308"/>
      <c r="D110" s="308"/>
      <c r="E110" s="308"/>
      <c r="F110" s="308"/>
      <c r="G110" s="308"/>
      <c r="H110" s="308"/>
      <c r="I110" s="308"/>
      <c r="J110" s="308"/>
    </row>
    <row r="111" spans="1:10">
      <c r="A111" s="308"/>
      <c r="B111" s="308"/>
      <c r="C111" s="308"/>
      <c r="D111" s="308"/>
      <c r="E111" s="308"/>
      <c r="F111" s="308"/>
      <c r="G111" s="308"/>
      <c r="H111" s="308"/>
      <c r="I111" s="308"/>
      <c r="J111" s="308"/>
    </row>
    <row r="112" spans="1:10">
      <c r="A112" s="308"/>
      <c r="B112" s="308"/>
      <c r="C112" s="308"/>
      <c r="D112" s="308"/>
      <c r="E112" s="308"/>
      <c r="F112" s="308"/>
      <c r="G112" s="308"/>
      <c r="H112" s="308"/>
      <c r="I112" s="308"/>
      <c r="J112" s="308"/>
    </row>
    <row r="113" spans="1:10">
      <c r="A113" s="308"/>
      <c r="B113" s="308"/>
      <c r="C113" s="308"/>
      <c r="D113" s="308"/>
      <c r="E113" s="308"/>
      <c r="F113" s="308"/>
      <c r="G113" s="308"/>
      <c r="H113" s="308"/>
      <c r="I113" s="308"/>
      <c r="J113" s="308"/>
    </row>
    <row r="114" spans="1:10">
      <c r="A114" s="308"/>
      <c r="B114" s="308"/>
      <c r="C114" s="308"/>
      <c r="D114" s="308"/>
      <c r="E114" s="308"/>
      <c r="F114" s="308"/>
      <c r="G114" s="308"/>
      <c r="H114" s="308"/>
      <c r="I114" s="308"/>
      <c r="J114" s="308"/>
    </row>
    <row r="115" spans="1:10">
      <c r="A115" s="308"/>
      <c r="B115" s="308"/>
      <c r="C115" s="308"/>
      <c r="D115" s="308"/>
      <c r="E115" s="308"/>
      <c r="F115" s="308"/>
      <c r="G115" s="308"/>
      <c r="H115" s="308"/>
      <c r="I115" s="308"/>
      <c r="J115" s="308"/>
    </row>
    <row r="116" spans="1:10">
      <c r="A116" s="308"/>
      <c r="B116" s="308"/>
      <c r="C116" s="308"/>
      <c r="D116" s="308"/>
      <c r="E116" s="308"/>
      <c r="F116" s="308"/>
      <c r="G116" s="308"/>
      <c r="H116" s="308"/>
      <c r="I116" s="308"/>
      <c r="J116" s="308"/>
    </row>
    <row r="117" spans="1:10">
      <c r="A117" s="308"/>
      <c r="B117" s="308"/>
      <c r="C117" s="308"/>
      <c r="D117" s="308"/>
      <c r="E117" s="308"/>
      <c r="F117" s="308"/>
      <c r="G117" s="308"/>
      <c r="H117" s="308"/>
      <c r="I117" s="308"/>
      <c r="J117" s="308"/>
    </row>
    <row r="118" spans="1:10">
      <c r="A118" s="308"/>
      <c r="B118" s="308"/>
      <c r="C118" s="308"/>
      <c r="D118" s="308"/>
      <c r="E118" s="308"/>
      <c r="F118" s="308"/>
      <c r="G118" s="308"/>
      <c r="H118" s="308"/>
      <c r="I118" s="308"/>
      <c r="J118" s="308"/>
    </row>
    <row r="119" spans="1:10">
      <c r="A119" s="308"/>
      <c r="B119" s="308"/>
      <c r="C119" s="308"/>
      <c r="D119" s="308"/>
      <c r="E119" s="308"/>
      <c r="F119" s="308"/>
      <c r="G119" s="308"/>
      <c r="H119" s="308"/>
      <c r="I119" s="308"/>
      <c r="J119" s="308"/>
    </row>
    <row r="120" spans="1:10">
      <c r="A120" s="308"/>
      <c r="B120" s="308"/>
      <c r="C120" s="308"/>
      <c r="D120" s="308"/>
      <c r="E120" s="308"/>
      <c r="F120" s="308"/>
      <c r="G120" s="308"/>
      <c r="H120" s="308"/>
      <c r="I120" s="308"/>
      <c r="J120" s="308"/>
    </row>
    <row r="121" spans="1:10">
      <c r="A121" s="308"/>
      <c r="B121" s="308"/>
      <c r="C121" s="308"/>
      <c r="D121" s="308"/>
      <c r="E121" s="308"/>
      <c r="F121" s="308"/>
      <c r="G121" s="308"/>
      <c r="H121" s="308"/>
      <c r="I121" s="308"/>
      <c r="J121" s="308"/>
    </row>
    <row r="122" spans="1:10">
      <c r="A122" s="308"/>
      <c r="B122" s="308"/>
      <c r="C122" s="308"/>
      <c r="D122" s="308"/>
      <c r="E122" s="308"/>
      <c r="F122" s="308"/>
      <c r="G122" s="308"/>
      <c r="H122" s="308"/>
      <c r="I122" s="308"/>
      <c r="J122" s="308"/>
    </row>
    <row r="123" spans="1:10">
      <c r="A123" s="308"/>
      <c r="B123" s="308"/>
      <c r="C123" s="308"/>
      <c r="D123" s="308"/>
      <c r="E123" s="308"/>
      <c r="F123" s="308"/>
      <c r="G123" s="308"/>
      <c r="H123" s="308"/>
      <c r="I123" s="308"/>
      <c r="J123" s="308"/>
    </row>
    <row r="124" spans="1:10">
      <c r="A124" s="308"/>
      <c r="B124" s="308"/>
      <c r="C124" s="308"/>
      <c r="D124" s="308"/>
      <c r="E124" s="308"/>
      <c r="F124" s="308"/>
      <c r="G124" s="308"/>
      <c r="H124" s="308"/>
      <c r="I124" s="308"/>
      <c r="J124" s="308"/>
    </row>
    <row r="125" spans="1:10">
      <c r="A125" s="308"/>
      <c r="B125" s="308"/>
      <c r="C125" s="308"/>
      <c r="D125" s="308"/>
      <c r="E125" s="308"/>
      <c r="F125" s="308"/>
      <c r="G125" s="308"/>
      <c r="H125" s="308"/>
      <c r="I125" s="308"/>
      <c r="J125" s="308"/>
    </row>
    <row r="126" spans="1:10">
      <c r="A126" s="308"/>
      <c r="B126" s="308"/>
      <c r="C126" s="308"/>
      <c r="D126" s="308"/>
      <c r="E126" s="308"/>
      <c r="F126" s="308"/>
      <c r="G126" s="308"/>
      <c r="H126" s="308"/>
      <c r="I126" s="308"/>
      <c r="J126" s="308"/>
    </row>
    <row r="127" spans="1:10">
      <c r="A127" s="308"/>
      <c r="B127" s="308"/>
      <c r="C127" s="308"/>
      <c r="D127" s="308"/>
      <c r="E127" s="308"/>
      <c r="F127" s="308"/>
      <c r="G127" s="308"/>
      <c r="H127" s="308"/>
      <c r="I127" s="308"/>
      <c r="J127" s="308"/>
    </row>
    <row r="128" spans="1:10">
      <c r="A128" s="308"/>
      <c r="B128" s="308"/>
      <c r="C128" s="308"/>
      <c r="D128" s="308"/>
      <c r="E128" s="308"/>
      <c r="F128" s="308"/>
      <c r="G128" s="308"/>
      <c r="H128" s="308"/>
      <c r="I128" s="308"/>
      <c r="J128" s="308"/>
    </row>
    <row r="129" spans="1:10">
      <c r="A129" s="308"/>
      <c r="B129" s="308"/>
      <c r="C129" s="308"/>
      <c r="D129" s="308"/>
      <c r="E129" s="308"/>
      <c r="F129" s="308"/>
      <c r="G129" s="308"/>
      <c r="H129" s="308"/>
      <c r="I129" s="308"/>
      <c r="J129" s="308"/>
    </row>
    <row r="130" spans="1:10">
      <c r="A130" s="308"/>
      <c r="B130" s="308"/>
      <c r="C130" s="308"/>
      <c r="D130" s="308"/>
      <c r="E130" s="308"/>
      <c r="F130" s="308"/>
      <c r="G130" s="308"/>
      <c r="H130" s="308"/>
      <c r="I130" s="308"/>
      <c r="J130" s="308"/>
    </row>
    <row r="131" spans="1:10">
      <c r="A131" s="308"/>
      <c r="B131" s="308"/>
      <c r="C131" s="308"/>
      <c r="D131" s="308"/>
      <c r="E131" s="308"/>
      <c r="F131" s="308"/>
      <c r="G131" s="308"/>
      <c r="H131" s="308"/>
      <c r="I131" s="308"/>
      <c r="J131" s="308"/>
    </row>
    <row r="132" spans="1:10">
      <c r="A132" s="308"/>
      <c r="B132" s="308"/>
      <c r="C132" s="308"/>
      <c r="D132" s="308"/>
      <c r="E132" s="308"/>
      <c r="F132" s="308"/>
      <c r="G132" s="308"/>
      <c r="H132" s="308"/>
      <c r="I132" s="308"/>
      <c r="J132" s="308"/>
    </row>
    <row r="133" spans="1:10">
      <c r="A133" s="308"/>
      <c r="B133" s="308"/>
      <c r="C133" s="308"/>
      <c r="D133" s="308"/>
      <c r="E133" s="308"/>
      <c r="F133" s="308"/>
      <c r="G133" s="308"/>
      <c r="H133" s="308"/>
      <c r="I133" s="308"/>
      <c r="J133" s="308"/>
    </row>
    <row r="134" spans="1:10">
      <c r="A134" s="308"/>
      <c r="B134" s="308"/>
      <c r="C134" s="308"/>
      <c r="D134" s="308"/>
      <c r="E134" s="308"/>
      <c r="F134" s="308"/>
      <c r="G134" s="308"/>
      <c r="H134" s="308"/>
      <c r="I134" s="308"/>
      <c r="J134" s="308"/>
    </row>
    <row r="135" spans="1:10">
      <c r="A135" s="308"/>
      <c r="B135" s="308"/>
      <c r="C135" s="308"/>
      <c r="D135" s="308"/>
      <c r="E135" s="308"/>
      <c r="F135" s="308"/>
      <c r="G135" s="308"/>
      <c r="H135" s="308"/>
      <c r="I135" s="308"/>
      <c r="J135" s="308"/>
    </row>
    <row r="136" spans="1:10">
      <c r="A136" s="308"/>
      <c r="B136" s="308"/>
      <c r="C136" s="308"/>
      <c r="D136" s="308"/>
      <c r="E136" s="308"/>
      <c r="F136" s="308"/>
      <c r="G136" s="308"/>
      <c r="H136" s="308"/>
      <c r="I136" s="308"/>
      <c r="J136" s="308"/>
    </row>
  </sheetData>
  <mergeCells count="10">
    <mergeCell ref="C37:H37"/>
    <mergeCell ref="C41:H41"/>
    <mergeCell ref="C44:H44"/>
    <mergeCell ref="C50:H50"/>
    <mergeCell ref="C9:H9"/>
    <mergeCell ref="C13:H13"/>
    <mergeCell ref="C15:H15"/>
    <mergeCell ref="C19:H19"/>
    <mergeCell ref="C24:H24"/>
    <mergeCell ref="C34:H34"/>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79A75-F464-4403-B28B-A597775ACE2F}">
  <sheetPr>
    <tabColor rgb="FF92D050"/>
  </sheetPr>
  <dimension ref="A2:D7"/>
  <sheetViews>
    <sheetView showGridLines="0" view="pageLayout" zoomScale="115" zoomScaleNormal="100" zoomScalePageLayoutView="115" workbookViewId="0">
      <selection activeCell="D8" sqref="D8"/>
    </sheetView>
  </sheetViews>
  <sheetFormatPr defaultRowHeight="14.4"/>
  <cols>
    <col min="1" max="1" width="4.5546875" customWidth="1"/>
    <col min="2" max="2" width="68.109375" customWidth="1"/>
    <col min="3" max="3" width="21.109375" customWidth="1"/>
    <col min="4" max="4" width="32.109375" customWidth="1"/>
  </cols>
  <sheetData>
    <row r="2" spans="1:4">
      <c r="A2" s="309" t="s">
        <v>248</v>
      </c>
    </row>
    <row r="5" spans="1:4">
      <c r="B5" s="339"/>
      <c r="C5" s="315" t="s">
        <v>1</v>
      </c>
      <c r="D5" s="315" t="s">
        <v>2</v>
      </c>
    </row>
    <row r="6" spans="1:4">
      <c r="B6" s="339"/>
      <c r="C6" s="315" t="s">
        <v>749</v>
      </c>
      <c r="D6" s="315" t="s">
        <v>750</v>
      </c>
    </row>
    <row r="7" spans="1:4" ht="28.8">
      <c r="A7" s="315">
        <v>1</v>
      </c>
      <c r="B7" s="340" t="s">
        <v>751</v>
      </c>
      <c r="C7" s="315">
        <v>8090866.5999999996</v>
      </c>
      <c r="D7" s="315">
        <v>20227166.5</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&amp;C&amp;"Calibri"&amp;10&amp;K000000Public&amp;1#_x000D_&amp;"Calibri"&amp;11&amp;K000000&amp;9CS
Příloha I</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21BAF-4F13-4F81-A059-8A0755B97EC5}">
  <sheetPr>
    <tabColor rgb="FF92D050"/>
  </sheetPr>
  <dimension ref="A3:C10"/>
  <sheetViews>
    <sheetView showGridLines="0" view="pageLayout" zoomScaleNormal="100" workbookViewId="0">
      <selection activeCell="D8" sqref="D8"/>
    </sheetView>
  </sheetViews>
  <sheetFormatPr defaultRowHeight="14.4"/>
  <cols>
    <col min="1" max="1" width="6.109375" customWidth="1"/>
    <col min="2" max="2" width="74.109375" customWidth="1"/>
    <col min="3" max="3" width="19.109375" customWidth="1"/>
  </cols>
  <sheetData>
    <row r="3" spans="1:3">
      <c r="A3" s="309" t="s">
        <v>252</v>
      </c>
    </row>
    <row r="7" spans="1:3">
      <c r="C7" s="315" t="s">
        <v>1</v>
      </c>
    </row>
    <row r="8" spans="1:3">
      <c r="A8" s="341"/>
      <c r="B8" s="342"/>
      <c r="C8" s="315" t="s">
        <v>651</v>
      </c>
    </row>
    <row r="9" spans="1:3" ht="15.75" customHeight="1">
      <c r="A9" s="315">
        <v>1</v>
      </c>
      <c r="B9" s="343" t="s">
        <v>752</v>
      </c>
      <c r="C9" s="315">
        <v>0</v>
      </c>
    </row>
    <row r="10" spans="1:3">
      <c r="A10" s="315">
        <v>2</v>
      </c>
      <c r="B10" s="343" t="s">
        <v>753</v>
      </c>
      <c r="C10" s="315">
        <v>0</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AC015-2BD8-44F1-9BE5-7963B743BD58}">
  <sheetPr>
    <tabColor theme="5" tint="0.79998168889431442"/>
  </sheetPr>
  <dimension ref="B2:L8"/>
  <sheetViews>
    <sheetView showGridLines="0" tabSelected="1" zoomScaleNormal="100" workbookViewId="0">
      <selection activeCell="B12" sqref="B12"/>
    </sheetView>
  </sheetViews>
  <sheetFormatPr defaultRowHeight="14.4"/>
  <cols>
    <col min="2" max="2" width="165.88671875" customWidth="1"/>
  </cols>
  <sheetData>
    <row r="2" spans="2:12" ht="22.5" customHeight="1">
      <c r="B2" s="293"/>
    </row>
    <row r="3" spans="2:12" ht="20.25" customHeight="1">
      <c r="B3" s="294" t="s">
        <v>646</v>
      </c>
    </row>
    <row r="4" spans="2:12" ht="43.2">
      <c r="B4" s="295" t="s">
        <v>647</v>
      </c>
    </row>
    <row r="5" spans="2:12" ht="22.5" customHeight="1">
      <c r="B5" s="666"/>
      <c r="C5" s="666"/>
      <c r="D5" s="666"/>
      <c r="E5" s="666"/>
      <c r="F5" s="666"/>
      <c r="G5" s="666"/>
      <c r="H5" s="666"/>
      <c r="I5" s="666"/>
      <c r="J5" s="666"/>
      <c r="K5" s="666"/>
      <c r="L5" s="666"/>
    </row>
    <row r="6" spans="2:12" ht="22.5" customHeight="1">
      <c r="B6" s="295" t="s">
        <v>648</v>
      </c>
      <c r="C6" s="295"/>
      <c r="D6" s="295"/>
      <c r="E6" s="295"/>
      <c r="F6" s="295"/>
      <c r="G6" s="295"/>
      <c r="H6" s="295"/>
      <c r="I6" s="295"/>
      <c r="J6" s="295"/>
      <c r="K6" s="295"/>
      <c r="L6" s="295"/>
    </row>
    <row r="7" spans="2:12" ht="22.5" customHeight="1"/>
    <row r="8" spans="2:12" ht="22.5" customHeight="1">
      <c r="B8" t="s">
        <v>205</v>
      </c>
    </row>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15A7F-C4D3-435C-8EA0-43705A38ECF6}">
  <sheetPr>
    <tabColor rgb="FF92D050"/>
  </sheetPr>
  <dimension ref="A2:C8"/>
  <sheetViews>
    <sheetView showGridLines="0" view="pageLayout" topLeftCell="A8" zoomScaleNormal="100" workbookViewId="0">
      <selection activeCell="D8" sqref="D8"/>
    </sheetView>
  </sheetViews>
  <sheetFormatPr defaultRowHeight="14.4"/>
  <cols>
    <col min="1" max="1" width="17.44140625" customWidth="1"/>
    <col min="2" max="2" width="15" customWidth="1"/>
    <col min="3" max="3" width="92.5546875" customWidth="1"/>
  </cols>
  <sheetData>
    <row r="2" spans="1:3" ht="24.6">
      <c r="B2" s="344"/>
      <c r="C2" s="345"/>
    </row>
    <row r="3" spans="1:3" ht="86.4" customHeight="1">
      <c r="A3" s="765" t="s">
        <v>255</v>
      </c>
      <c r="B3" s="765"/>
      <c r="C3" s="346" t="s">
        <v>754</v>
      </c>
    </row>
    <row r="4" spans="1:3">
      <c r="B4" s="347"/>
      <c r="C4" s="345"/>
    </row>
    <row r="5" spans="1:3">
      <c r="A5" s="309" t="s">
        <v>755</v>
      </c>
      <c r="B5" s="348"/>
      <c r="C5" s="349"/>
    </row>
    <row r="6" spans="1:3">
      <c r="A6" s="26" t="s">
        <v>756</v>
      </c>
      <c r="B6" s="350" t="s">
        <v>757</v>
      </c>
      <c r="C6" s="351" t="s">
        <v>758</v>
      </c>
    </row>
    <row r="7" spans="1:3" ht="187.2">
      <c r="A7" s="352" t="s">
        <v>759</v>
      </c>
      <c r="B7" s="353" t="s">
        <v>760</v>
      </c>
      <c r="C7" s="354" t="s">
        <v>761</v>
      </c>
    </row>
    <row r="8" spans="1:3" ht="331.2">
      <c r="A8" s="352" t="s">
        <v>762</v>
      </c>
      <c r="B8" s="353" t="s">
        <v>763</v>
      </c>
      <c r="C8" s="354" t="s">
        <v>764</v>
      </c>
    </row>
  </sheetData>
  <mergeCells count="1">
    <mergeCell ref="A3:B3"/>
  </mergeCells>
  <conditionalFormatting sqref="C7:C8">
    <cfRule type="cellIs" dxfId="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2847D-B077-4EB5-BD2E-57A42AFD4AA5}">
  <sheetPr>
    <tabColor rgb="FF92D050"/>
  </sheetPr>
  <dimension ref="A2:I133"/>
  <sheetViews>
    <sheetView showGridLines="0" topLeftCell="A106" zoomScaleNormal="100" zoomScalePageLayoutView="130" workbookViewId="0">
      <selection activeCell="D8" sqref="D8"/>
    </sheetView>
  </sheetViews>
  <sheetFormatPr defaultColWidth="9" defaultRowHeight="14.4"/>
  <cols>
    <col min="1" max="1" width="6.109375" customWidth="1"/>
    <col min="3" max="3" width="57.5546875" customWidth="1"/>
    <col min="4" max="4" width="20.44140625" style="126" customWidth="1"/>
    <col min="5" max="5" width="57" customWidth="1"/>
    <col min="7" max="7" width="12.44140625" bestFit="1" customWidth="1"/>
  </cols>
  <sheetData>
    <row r="2" spans="2:9" ht="24.6">
      <c r="D2" s="355" t="s">
        <v>765</v>
      </c>
    </row>
    <row r="3" spans="2:9" ht="18">
      <c r="B3" s="356" t="s">
        <v>300</v>
      </c>
    </row>
    <row r="4" spans="2:9" ht="18">
      <c r="B4" s="356"/>
    </row>
    <row r="5" spans="2:9" ht="18">
      <c r="B5" s="356"/>
    </row>
    <row r="6" spans="2:9">
      <c r="D6" s="357" t="s">
        <v>766</v>
      </c>
      <c r="E6" s="304" t="s">
        <v>767</v>
      </c>
    </row>
    <row r="7" spans="2:9" ht="28.8">
      <c r="D7" s="357" t="s">
        <v>768</v>
      </c>
      <c r="E7" s="304" t="s">
        <v>769</v>
      </c>
    </row>
    <row r="8" spans="2:9">
      <c r="B8" s="769" t="s">
        <v>770</v>
      </c>
      <c r="C8" s="770"/>
      <c r="D8" s="770"/>
      <c r="E8" s="771"/>
    </row>
    <row r="9" spans="2:9">
      <c r="B9" s="358">
        <v>1</v>
      </c>
      <c r="C9" s="359" t="s">
        <v>771</v>
      </c>
      <c r="D9" s="360">
        <f>SUM(D10:D12)</f>
        <v>26783551.721000001</v>
      </c>
      <c r="E9" s="361" t="s">
        <v>772</v>
      </c>
    </row>
    <row r="10" spans="2:9">
      <c r="B10" s="358"/>
      <c r="C10" s="359" t="s">
        <v>773</v>
      </c>
      <c r="D10" s="360">
        <v>5855000.04</v>
      </c>
      <c r="E10" s="361">
        <v>1</v>
      </c>
    </row>
    <row r="11" spans="2:9">
      <c r="B11" s="358"/>
      <c r="C11" s="359" t="s">
        <v>774</v>
      </c>
      <c r="D11" s="360">
        <v>20928551.681000002</v>
      </c>
      <c r="E11" s="361">
        <v>2</v>
      </c>
    </row>
    <row r="12" spans="2:9">
      <c r="B12" s="358"/>
      <c r="C12" s="359" t="s">
        <v>775</v>
      </c>
      <c r="D12" s="360"/>
      <c r="E12" s="361"/>
    </row>
    <row r="13" spans="2:9">
      <c r="B13" s="358">
        <v>2</v>
      </c>
      <c r="C13" s="359" t="s">
        <v>776</v>
      </c>
      <c r="D13" s="360">
        <v>51662885.405000001</v>
      </c>
      <c r="E13" s="361"/>
    </row>
    <row r="14" spans="2:9">
      <c r="B14" s="358">
        <v>3</v>
      </c>
      <c r="C14" s="359" t="s">
        <v>777</v>
      </c>
      <c r="D14" s="360">
        <v>616019.51099999994</v>
      </c>
      <c r="E14" s="361"/>
      <c r="I14" s="362"/>
    </row>
    <row r="15" spans="2:9">
      <c r="B15" s="358" t="s">
        <v>778</v>
      </c>
      <c r="C15" s="359" t="s">
        <v>779</v>
      </c>
      <c r="D15" s="360">
        <v>18686647.767999999</v>
      </c>
      <c r="E15" s="361"/>
      <c r="G15" s="126"/>
    </row>
    <row r="16" spans="2:9" ht="24">
      <c r="B16" s="358">
        <v>4</v>
      </c>
      <c r="C16" s="359" t="s">
        <v>780</v>
      </c>
      <c r="D16" s="360"/>
      <c r="E16" s="361"/>
    </row>
    <row r="17" spans="2:5">
      <c r="B17" s="358">
        <v>5</v>
      </c>
      <c r="C17" s="359" t="s">
        <v>781</v>
      </c>
      <c r="D17" s="360"/>
      <c r="E17" s="361"/>
    </row>
    <row r="18" spans="2:5" ht="22.65" customHeight="1">
      <c r="B18" s="358" t="s">
        <v>782</v>
      </c>
      <c r="C18" s="359" t="s">
        <v>783</v>
      </c>
      <c r="D18" s="360">
        <v>12160177</v>
      </c>
      <c r="E18" s="361"/>
    </row>
    <row r="19" spans="2:5">
      <c r="B19" s="363">
        <v>6</v>
      </c>
      <c r="C19" s="364" t="s">
        <v>784</v>
      </c>
      <c r="D19" s="365">
        <f>SUM(D9,D13:D18)</f>
        <v>109909281.405</v>
      </c>
      <c r="E19" s="366"/>
    </row>
    <row r="20" spans="2:5">
      <c r="B20" s="766" t="s">
        <v>785</v>
      </c>
      <c r="C20" s="767"/>
      <c r="D20" s="767"/>
      <c r="E20" s="768"/>
    </row>
    <row r="21" spans="2:5">
      <c r="B21" s="358">
        <v>7</v>
      </c>
      <c r="C21" s="367" t="s">
        <v>786</v>
      </c>
      <c r="D21" s="360">
        <v>-120039.23684635501</v>
      </c>
      <c r="E21" s="368"/>
    </row>
    <row r="22" spans="2:5">
      <c r="B22" s="358">
        <v>8</v>
      </c>
      <c r="C22" s="367" t="s">
        <v>787</v>
      </c>
      <c r="D22" s="360">
        <v>-7335770.9723167438</v>
      </c>
      <c r="E22" s="361" t="s">
        <v>788</v>
      </c>
    </row>
    <row r="23" spans="2:5">
      <c r="B23" s="358">
        <v>9</v>
      </c>
      <c r="C23" s="367" t="s">
        <v>667</v>
      </c>
      <c r="D23" s="360"/>
      <c r="E23" s="368"/>
    </row>
    <row r="24" spans="2:5" ht="36">
      <c r="B24" s="358">
        <v>10</v>
      </c>
      <c r="C24" s="367" t="s">
        <v>789</v>
      </c>
      <c r="D24" s="360">
        <v>-33314.707999999999</v>
      </c>
      <c r="E24" s="368"/>
    </row>
    <row r="25" spans="2:5" ht="36">
      <c r="B25" s="358">
        <v>11</v>
      </c>
      <c r="C25" s="367" t="s">
        <v>790</v>
      </c>
      <c r="D25" s="360">
        <v>-694565.96</v>
      </c>
      <c r="E25" s="368"/>
    </row>
    <row r="26" spans="2:5">
      <c r="B26" s="358">
        <v>12</v>
      </c>
      <c r="C26" s="367" t="s">
        <v>791</v>
      </c>
      <c r="D26" s="360">
        <v>-1306354.1516730003</v>
      </c>
      <c r="E26" s="368"/>
    </row>
    <row r="27" spans="2:5" ht="21" customHeight="1">
      <c r="B27" s="358">
        <v>13</v>
      </c>
      <c r="C27" s="367" t="s">
        <v>792</v>
      </c>
      <c r="D27" s="360"/>
      <c r="E27" s="368"/>
    </row>
    <row r="28" spans="2:5" ht="24">
      <c r="B28" s="358">
        <v>14</v>
      </c>
      <c r="C28" s="367" t="s">
        <v>793</v>
      </c>
      <c r="D28" s="360"/>
      <c r="E28" s="368"/>
    </row>
    <row r="29" spans="2:5">
      <c r="B29" s="358">
        <v>15</v>
      </c>
      <c r="C29" s="367" t="s">
        <v>794</v>
      </c>
      <c r="D29" s="360"/>
      <c r="E29" s="368"/>
    </row>
    <row r="30" spans="2:5" ht="24">
      <c r="B30" s="358">
        <v>16</v>
      </c>
      <c r="C30" s="367" t="s">
        <v>795</v>
      </c>
      <c r="D30" s="360"/>
      <c r="E30" s="368"/>
    </row>
    <row r="31" spans="2:5" ht="48">
      <c r="B31" s="358">
        <v>17</v>
      </c>
      <c r="C31" s="367" t="s">
        <v>796</v>
      </c>
      <c r="D31" s="360"/>
      <c r="E31" s="368"/>
    </row>
    <row r="32" spans="2:5" ht="48">
      <c r="B32" s="358">
        <v>18</v>
      </c>
      <c r="C32" s="367" t="s">
        <v>797</v>
      </c>
      <c r="D32" s="360"/>
      <c r="E32" s="368"/>
    </row>
    <row r="33" spans="2:6" ht="48">
      <c r="B33" s="358">
        <v>19</v>
      </c>
      <c r="C33" s="367" t="s">
        <v>798</v>
      </c>
      <c r="D33" s="360"/>
      <c r="E33" s="368"/>
    </row>
    <row r="34" spans="2:6">
      <c r="B34" s="358">
        <v>20</v>
      </c>
      <c r="C34" s="367" t="s">
        <v>667</v>
      </c>
      <c r="D34" s="360"/>
      <c r="E34" s="368"/>
    </row>
    <row r="35" spans="2:6" ht="24">
      <c r="B35" s="358" t="s">
        <v>799</v>
      </c>
      <c r="C35" s="367" t="s">
        <v>800</v>
      </c>
      <c r="D35" s="360"/>
      <c r="E35" s="368"/>
    </row>
    <row r="36" spans="2:6">
      <c r="B36" s="358" t="s">
        <v>801</v>
      </c>
      <c r="C36" s="367" t="s">
        <v>802</v>
      </c>
      <c r="D36" s="360"/>
      <c r="E36" s="368"/>
    </row>
    <row r="37" spans="2:6">
      <c r="B37" s="358" t="s">
        <v>803</v>
      </c>
      <c r="C37" s="368" t="s">
        <v>804</v>
      </c>
      <c r="D37" s="360"/>
      <c r="E37" s="368"/>
    </row>
    <row r="38" spans="2:6">
      <c r="B38" s="358" t="s">
        <v>805</v>
      </c>
      <c r="C38" s="367" t="s">
        <v>806</v>
      </c>
      <c r="D38" s="360"/>
      <c r="E38" s="368"/>
    </row>
    <row r="39" spans="2:6" ht="36">
      <c r="B39" s="358">
        <v>21</v>
      </c>
      <c r="C39" s="367" t="s">
        <v>807</v>
      </c>
      <c r="D39" s="360"/>
      <c r="E39" s="368"/>
    </row>
    <row r="40" spans="2:6">
      <c r="B40" s="358">
        <v>22</v>
      </c>
      <c r="C40" s="367" t="s">
        <v>808</v>
      </c>
      <c r="D40" s="360"/>
      <c r="E40" s="368"/>
    </row>
    <row r="41" spans="2:6" ht="36">
      <c r="B41" s="358">
        <v>23</v>
      </c>
      <c r="C41" s="367" t="s">
        <v>809</v>
      </c>
      <c r="D41" s="360"/>
      <c r="E41" s="368"/>
    </row>
    <row r="42" spans="2:6">
      <c r="B42" s="358">
        <v>24</v>
      </c>
      <c r="C42" s="367" t="s">
        <v>667</v>
      </c>
      <c r="D42" s="360"/>
      <c r="E42" s="368"/>
    </row>
    <row r="43" spans="2:6">
      <c r="B43" s="358">
        <v>25</v>
      </c>
      <c r="C43" s="367" t="s">
        <v>810</v>
      </c>
      <c r="D43" s="360"/>
      <c r="E43" s="368"/>
    </row>
    <row r="44" spans="2:6">
      <c r="B44" s="358" t="s">
        <v>811</v>
      </c>
      <c r="C44" s="367" t="s">
        <v>812</v>
      </c>
      <c r="D44" s="360"/>
      <c r="E44" s="368"/>
    </row>
    <row r="45" spans="2:6" ht="48">
      <c r="B45" s="358" t="s">
        <v>813</v>
      </c>
      <c r="C45" s="367" t="s">
        <v>814</v>
      </c>
      <c r="D45" s="360"/>
      <c r="E45" s="368"/>
    </row>
    <row r="46" spans="2:6">
      <c r="B46" s="358">
        <v>26</v>
      </c>
      <c r="C46" s="367" t="s">
        <v>667</v>
      </c>
      <c r="D46" s="360"/>
      <c r="E46" s="368"/>
    </row>
    <row r="47" spans="2:6" ht="36">
      <c r="B47" s="358">
        <v>27</v>
      </c>
      <c r="C47" s="367" t="s">
        <v>815</v>
      </c>
      <c r="D47" s="360"/>
      <c r="E47" s="368"/>
      <c r="F47" s="369"/>
    </row>
    <row r="48" spans="2:6">
      <c r="B48" s="358" t="s">
        <v>816</v>
      </c>
      <c r="C48" s="367" t="s">
        <v>817</v>
      </c>
      <c r="D48" s="360"/>
      <c r="E48" s="368"/>
      <c r="F48" s="369"/>
    </row>
    <row r="49" spans="2:5">
      <c r="B49" s="358">
        <v>28</v>
      </c>
      <c r="C49" s="370" t="s">
        <v>818</v>
      </c>
      <c r="D49" s="360">
        <f>SUM(D21:D34,D39:D45,D48)</f>
        <v>-9490045.0288360976</v>
      </c>
      <c r="E49" s="368"/>
    </row>
    <row r="50" spans="2:5">
      <c r="B50" s="358">
        <v>29</v>
      </c>
      <c r="C50" s="370" t="s">
        <v>692</v>
      </c>
      <c r="D50" s="365">
        <f>D19+D49</f>
        <v>100419236.3761639</v>
      </c>
      <c r="E50" s="368"/>
    </row>
    <row r="51" spans="2:5">
      <c r="B51" s="766" t="s">
        <v>819</v>
      </c>
      <c r="C51" s="767"/>
      <c r="D51" s="767"/>
      <c r="E51" s="768"/>
    </row>
    <row r="52" spans="2:5">
      <c r="B52" s="358">
        <v>30</v>
      </c>
      <c r="C52" s="367" t="s">
        <v>820</v>
      </c>
      <c r="D52" s="360"/>
      <c r="E52" s="361" t="s">
        <v>821</v>
      </c>
    </row>
    <row r="53" spans="2:5">
      <c r="B53" s="358">
        <v>31</v>
      </c>
      <c r="C53" s="367" t="s">
        <v>822</v>
      </c>
      <c r="D53" s="360"/>
      <c r="E53" s="368"/>
    </row>
    <row r="54" spans="2:5">
      <c r="B54" s="358">
        <v>32</v>
      </c>
      <c r="C54" s="367" t="s">
        <v>823</v>
      </c>
      <c r="D54" s="360"/>
      <c r="E54" s="368"/>
    </row>
    <row r="55" spans="2:5" ht="24">
      <c r="B55" s="358">
        <v>33</v>
      </c>
      <c r="C55" s="367" t="s">
        <v>824</v>
      </c>
      <c r="D55" s="360"/>
      <c r="E55" s="368"/>
    </row>
    <row r="56" spans="2:5" s="327" customFormat="1" ht="24">
      <c r="B56" s="358" t="s">
        <v>825</v>
      </c>
      <c r="C56" s="367" t="s">
        <v>826</v>
      </c>
      <c r="D56" s="360"/>
      <c r="E56" s="368"/>
    </row>
    <row r="57" spans="2:5" s="327" customFormat="1" ht="24">
      <c r="B57" s="358" t="s">
        <v>827</v>
      </c>
      <c r="C57" s="367" t="s">
        <v>828</v>
      </c>
      <c r="D57" s="360"/>
      <c r="E57" s="368"/>
    </row>
    <row r="58" spans="2:5" ht="36">
      <c r="B58" s="358">
        <v>34</v>
      </c>
      <c r="C58" s="367" t="s">
        <v>829</v>
      </c>
      <c r="D58" s="360"/>
      <c r="E58" s="368"/>
    </row>
    <row r="59" spans="2:5" ht="21" customHeight="1">
      <c r="B59" s="358">
        <v>35</v>
      </c>
      <c r="C59" s="367" t="s">
        <v>830</v>
      </c>
      <c r="D59" s="360"/>
      <c r="E59" s="368"/>
    </row>
    <row r="60" spans="2:5">
      <c r="B60" s="363">
        <v>36</v>
      </c>
      <c r="C60" s="370" t="s">
        <v>831</v>
      </c>
      <c r="D60" s="365"/>
      <c r="E60" s="368"/>
    </row>
    <row r="61" spans="2:5">
      <c r="B61" s="766" t="s">
        <v>832</v>
      </c>
      <c r="C61" s="767"/>
      <c r="D61" s="767"/>
      <c r="E61" s="768"/>
    </row>
    <row r="62" spans="2:5" ht="24">
      <c r="B62" s="358">
        <v>37</v>
      </c>
      <c r="C62" s="367" t="s">
        <v>833</v>
      </c>
      <c r="D62" s="360"/>
      <c r="E62" s="368"/>
    </row>
    <row r="63" spans="2:5" ht="48">
      <c r="B63" s="358">
        <v>38</v>
      </c>
      <c r="C63" s="367" t="s">
        <v>834</v>
      </c>
      <c r="D63" s="360"/>
      <c r="E63" s="368"/>
    </row>
    <row r="64" spans="2:5" ht="48">
      <c r="B64" s="358">
        <v>39</v>
      </c>
      <c r="C64" s="367" t="s">
        <v>835</v>
      </c>
      <c r="D64" s="360"/>
      <c r="E64" s="368"/>
    </row>
    <row r="65" spans="1:5" ht="48">
      <c r="B65" s="358">
        <v>40</v>
      </c>
      <c r="C65" s="367" t="s">
        <v>836</v>
      </c>
      <c r="D65" s="360"/>
      <c r="E65" s="368"/>
    </row>
    <row r="66" spans="1:5">
      <c r="B66" s="358">
        <v>41</v>
      </c>
      <c r="C66" s="367" t="s">
        <v>667</v>
      </c>
      <c r="D66" s="360"/>
      <c r="E66" s="368"/>
    </row>
    <row r="67" spans="1:5" ht="24">
      <c r="B67" s="358">
        <v>42</v>
      </c>
      <c r="C67" s="367" t="s">
        <v>837</v>
      </c>
      <c r="D67" s="360"/>
      <c r="E67" s="368"/>
    </row>
    <row r="68" spans="1:5">
      <c r="B68" s="358" t="s">
        <v>838</v>
      </c>
      <c r="C68" s="367" t="s">
        <v>839</v>
      </c>
      <c r="D68" s="360"/>
      <c r="E68" s="368"/>
    </row>
    <row r="69" spans="1:5">
      <c r="B69" s="363">
        <v>43</v>
      </c>
      <c r="C69" s="370" t="s">
        <v>840</v>
      </c>
      <c r="D69" s="365"/>
      <c r="E69" s="368"/>
    </row>
    <row r="70" spans="1:5">
      <c r="B70" s="363">
        <v>44</v>
      </c>
      <c r="C70" s="370" t="s">
        <v>841</v>
      </c>
      <c r="D70" s="365"/>
      <c r="E70" s="368"/>
    </row>
    <row r="71" spans="1:5">
      <c r="B71" s="363">
        <v>45</v>
      </c>
      <c r="C71" s="370" t="s">
        <v>842</v>
      </c>
      <c r="D71" s="365">
        <f>D60+D50</f>
        <v>100419236.3761639</v>
      </c>
      <c r="E71" s="368"/>
    </row>
    <row r="72" spans="1:5">
      <c r="B72" s="766" t="s">
        <v>843</v>
      </c>
      <c r="C72" s="767"/>
      <c r="D72" s="767"/>
      <c r="E72" s="768"/>
    </row>
    <row r="73" spans="1:5">
      <c r="B73" s="358">
        <v>46</v>
      </c>
      <c r="C73" s="367" t="s">
        <v>820</v>
      </c>
      <c r="D73" s="360"/>
      <c r="E73" s="368"/>
    </row>
    <row r="74" spans="1:5" ht="36">
      <c r="B74" s="358">
        <v>47</v>
      </c>
      <c r="C74" s="367" t="s">
        <v>844</v>
      </c>
      <c r="D74" s="360"/>
      <c r="E74" s="368"/>
    </row>
    <row r="75" spans="1:5" s="327" customFormat="1" ht="24">
      <c r="A75" s="35"/>
      <c r="B75" s="358" t="s">
        <v>845</v>
      </c>
      <c r="C75" s="367" t="s">
        <v>846</v>
      </c>
      <c r="D75" s="360"/>
      <c r="E75" s="368"/>
    </row>
    <row r="76" spans="1:5" s="327" customFormat="1" ht="24">
      <c r="A76" s="35"/>
      <c r="B76" s="358" t="s">
        <v>847</v>
      </c>
      <c r="C76" s="367" t="s">
        <v>848</v>
      </c>
      <c r="D76" s="360"/>
      <c r="E76" s="368"/>
    </row>
    <row r="77" spans="1:5" ht="48">
      <c r="B77" s="358">
        <v>48</v>
      </c>
      <c r="C77" s="367" t="s">
        <v>849</v>
      </c>
      <c r="D77" s="360"/>
      <c r="E77" s="368"/>
    </row>
    <row r="78" spans="1:5" ht="21.6" customHeight="1">
      <c r="B78" s="358">
        <v>49</v>
      </c>
      <c r="C78" s="367" t="s">
        <v>850</v>
      </c>
      <c r="D78" s="360"/>
      <c r="E78" s="368"/>
    </row>
    <row r="79" spans="1:5">
      <c r="B79" s="358">
        <v>50</v>
      </c>
      <c r="C79" s="367" t="s">
        <v>851</v>
      </c>
      <c r="D79" s="360"/>
      <c r="E79" s="368"/>
    </row>
    <row r="80" spans="1:5">
      <c r="B80" s="363">
        <v>51</v>
      </c>
      <c r="C80" s="370" t="s">
        <v>852</v>
      </c>
      <c r="D80" s="365"/>
      <c r="E80" s="371"/>
    </row>
    <row r="81" spans="2:5">
      <c r="B81" s="766" t="s">
        <v>853</v>
      </c>
      <c r="C81" s="767"/>
      <c r="D81" s="767"/>
      <c r="E81" s="768"/>
    </row>
    <row r="82" spans="2:5" ht="24">
      <c r="B82" s="358">
        <v>52</v>
      </c>
      <c r="C82" s="367" t="s">
        <v>854</v>
      </c>
      <c r="D82" s="360"/>
      <c r="E82" s="368"/>
    </row>
    <row r="83" spans="2:5" ht="48">
      <c r="B83" s="358">
        <v>53</v>
      </c>
      <c r="C83" s="367" t="s">
        <v>855</v>
      </c>
      <c r="D83" s="360"/>
      <c r="E83" s="368"/>
    </row>
    <row r="84" spans="2:5" ht="48">
      <c r="B84" s="358">
        <v>54</v>
      </c>
      <c r="C84" s="367" t="s">
        <v>856</v>
      </c>
      <c r="D84" s="360"/>
      <c r="E84" s="368"/>
    </row>
    <row r="85" spans="2:5">
      <c r="B85" s="358" t="s">
        <v>857</v>
      </c>
      <c r="C85" s="367" t="s">
        <v>667</v>
      </c>
      <c r="D85" s="360"/>
      <c r="E85" s="368"/>
    </row>
    <row r="86" spans="2:5" ht="48">
      <c r="B86" s="358">
        <v>55</v>
      </c>
      <c r="C86" s="367" t="s">
        <v>858</v>
      </c>
      <c r="D86" s="360"/>
      <c r="E86" s="368"/>
    </row>
    <row r="87" spans="2:5">
      <c r="B87" s="358">
        <v>56</v>
      </c>
      <c r="C87" s="367" t="s">
        <v>667</v>
      </c>
      <c r="D87" s="360"/>
      <c r="E87" s="368"/>
    </row>
    <row r="88" spans="2:5" ht="36">
      <c r="B88" s="358" t="s">
        <v>859</v>
      </c>
      <c r="C88" s="368" t="s">
        <v>860</v>
      </c>
      <c r="D88" s="365"/>
      <c r="E88" s="368"/>
    </row>
    <row r="89" spans="2:5">
      <c r="B89" s="358" t="s">
        <v>861</v>
      </c>
      <c r="C89" s="368" t="s">
        <v>862</v>
      </c>
      <c r="D89" s="365"/>
      <c r="E89" s="368"/>
    </row>
    <row r="90" spans="2:5">
      <c r="B90" s="363">
        <v>57</v>
      </c>
      <c r="C90" s="371" t="s">
        <v>863</v>
      </c>
      <c r="D90" s="365"/>
      <c r="E90" s="368"/>
    </row>
    <row r="91" spans="2:5">
      <c r="B91" s="363">
        <v>58</v>
      </c>
      <c r="C91" s="371" t="s">
        <v>864</v>
      </c>
      <c r="D91" s="365"/>
      <c r="E91" s="368"/>
    </row>
    <row r="92" spans="2:5">
      <c r="B92" s="363">
        <v>59</v>
      </c>
      <c r="C92" s="371" t="s">
        <v>865</v>
      </c>
      <c r="D92" s="365">
        <f>D91+D71</f>
        <v>100419236.3761639</v>
      </c>
      <c r="E92" s="368"/>
    </row>
    <row r="93" spans="2:5">
      <c r="B93" s="363">
        <v>60</v>
      </c>
      <c r="C93" s="371" t="s">
        <v>649</v>
      </c>
      <c r="D93" s="365">
        <v>487578629.21935099</v>
      </c>
      <c r="E93" s="371"/>
    </row>
    <row r="94" spans="2:5">
      <c r="B94" s="766" t="s">
        <v>866</v>
      </c>
      <c r="C94" s="767"/>
      <c r="D94" s="767"/>
      <c r="E94" s="768"/>
    </row>
    <row r="95" spans="2:5">
      <c r="B95" s="358">
        <v>61</v>
      </c>
      <c r="C95" s="367" t="s">
        <v>867</v>
      </c>
      <c r="D95" s="372">
        <f>D50/D93</f>
        <v>0.20595495856112978</v>
      </c>
      <c r="E95" s="368"/>
    </row>
    <row r="96" spans="2:5">
      <c r="B96" s="358">
        <v>62</v>
      </c>
      <c r="C96" s="367" t="s">
        <v>868</v>
      </c>
      <c r="D96" s="372">
        <f>D71/D93</f>
        <v>0.20595495856112978</v>
      </c>
      <c r="E96" s="368"/>
    </row>
    <row r="97" spans="2:5">
      <c r="B97" s="358">
        <v>63</v>
      </c>
      <c r="C97" s="367" t="s">
        <v>869</v>
      </c>
      <c r="D97" s="372">
        <f>D92/D93</f>
        <v>0.20595495856112978</v>
      </c>
      <c r="E97" s="368"/>
    </row>
    <row r="98" spans="2:5" ht="14.4" customHeight="1">
      <c r="B98" s="358">
        <v>64</v>
      </c>
      <c r="C98" s="367" t="s">
        <v>870</v>
      </c>
      <c r="D98" s="372">
        <f>4.5%+SUM(D99,D100,D101,D102)</f>
        <v>0.10708960868206899</v>
      </c>
      <c r="E98" s="368"/>
    </row>
    <row r="99" spans="2:5" ht="17.399999999999999" customHeight="1">
      <c r="B99" s="358">
        <v>65</v>
      </c>
      <c r="C99" s="368" t="s">
        <v>871</v>
      </c>
      <c r="D99" s="372">
        <v>2.5000000000000001E-2</v>
      </c>
      <c r="E99" s="368"/>
    </row>
    <row r="100" spans="2:5">
      <c r="B100" s="358">
        <v>66</v>
      </c>
      <c r="C100" s="368" t="s">
        <v>872</v>
      </c>
      <c r="D100" s="372">
        <v>1.2089608682068981E-2</v>
      </c>
      <c r="E100" s="368"/>
    </row>
    <row r="101" spans="2:5">
      <c r="B101" s="358">
        <v>67</v>
      </c>
      <c r="C101" s="368" t="s">
        <v>873</v>
      </c>
      <c r="D101" s="372">
        <v>2.5000000000000001E-2</v>
      </c>
      <c r="E101" s="368"/>
    </row>
    <row r="102" spans="2:5" ht="24">
      <c r="B102" s="358" t="s">
        <v>874</v>
      </c>
      <c r="C102" s="367" t="s">
        <v>875</v>
      </c>
      <c r="D102" s="372">
        <v>0</v>
      </c>
      <c r="E102" s="368"/>
    </row>
    <row r="103" spans="2:5" ht="24">
      <c r="B103" s="358" t="s">
        <v>876</v>
      </c>
      <c r="C103" s="367" t="s">
        <v>877</v>
      </c>
      <c r="D103" s="372"/>
      <c r="E103" s="368"/>
    </row>
    <row r="104" spans="2:5" ht="24">
      <c r="B104" s="358">
        <v>68</v>
      </c>
      <c r="C104" s="370" t="s">
        <v>878</v>
      </c>
      <c r="D104" s="372">
        <f>D95-8%</f>
        <v>0.12595495856112976</v>
      </c>
      <c r="E104" s="368"/>
    </row>
    <row r="105" spans="2:5">
      <c r="B105" s="766" t="s">
        <v>879</v>
      </c>
      <c r="C105" s="767"/>
      <c r="D105" s="767"/>
      <c r="E105" s="768"/>
    </row>
    <row r="106" spans="2:5">
      <c r="B106" s="358">
        <v>69</v>
      </c>
      <c r="C106" s="373" t="s">
        <v>880</v>
      </c>
      <c r="D106" s="360"/>
      <c r="E106" s="368"/>
    </row>
    <row r="107" spans="2:5">
      <c r="B107" s="358">
        <v>70</v>
      </c>
      <c r="C107" s="373" t="s">
        <v>880</v>
      </c>
      <c r="D107" s="360"/>
      <c r="E107" s="368"/>
    </row>
    <row r="108" spans="2:5">
      <c r="B108" s="358">
        <v>71</v>
      </c>
      <c r="C108" s="373" t="s">
        <v>880</v>
      </c>
      <c r="D108" s="360"/>
      <c r="E108" s="368"/>
    </row>
    <row r="109" spans="2:5">
      <c r="B109" s="766" t="s">
        <v>881</v>
      </c>
      <c r="C109" s="767"/>
      <c r="D109" s="767"/>
      <c r="E109" s="768"/>
    </row>
    <row r="110" spans="2:5" ht="32.25" customHeight="1">
      <c r="B110" s="775">
        <v>72</v>
      </c>
      <c r="C110" s="778" t="s">
        <v>882</v>
      </c>
      <c r="D110" s="781">
        <v>183268.13998069998</v>
      </c>
      <c r="E110" s="784"/>
    </row>
    <row r="111" spans="2:5" ht="11.1" customHeight="1">
      <c r="B111" s="776"/>
      <c r="C111" s="779"/>
      <c r="D111" s="782"/>
      <c r="E111" s="785"/>
    </row>
    <row r="112" spans="2:5">
      <c r="B112" s="777"/>
      <c r="C112" s="780"/>
      <c r="D112" s="783"/>
      <c r="E112" s="786"/>
    </row>
    <row r="113" spans="2:5" ht="48">
      <c r="B113" s="358">
        <v>73</v>
      </c>
      <c r="C113" s="367" t="s">
        <v>883</v>
      </c>
      <c r="D113" s="360">
        <v>99874.097368699993</v>
      </c>
      <c r="E113" s="368"/>
    </row>
    <row r="114" spans="2:5">
      <c r="B114" s="358">
        <v>74</v>
      </c>
      <c r="C114" s="367" t="s">
        <v>667</v>
      </c>
      <c r="D114" s="360"/>
      <c r="E114" s="368"/>
    </row>
    <row r="115" spans="2:5" ht="36">
      <c r="B115" s="358">
        <v>75</v>
      </c>
      <c r="C115" s="367" t="s">
        <v>884</v>
      </c>
      <c r="D115" s="360"/>
      <c r="E115" s="368"/>
    </row>
    <row r="116" spans="2:5">
      <c r="B116" s="766" t="s">
        <v>885</v>
      </c>
      <c r="C116" s="767"/>
      <c r="D116" s="767"/>
      <c r="E116" s="768"/>
    </row>
    <row r="117" spans="2:5" ht="24">
      <c r="B117" s="358">
        <v>76</v>
      </c>
      <c r="C117" s="367" t="s">
        <v>886</v>
      </c>
      <c r="D117" s="360">
        <v>0</v>
      </c>
      <c r="E117" s="368"/>
    </row>
    <row r="118" spans="2:5" ht="24">
      <c r="B118" s="358">
        <v>77</v>
      </c>
      <c r="C118" s="367" t="s">
        <v>887</v>
      </c>
      <c r="D118" s="360">
        <v>783668.75216154032</v>
      </c>
      <c r="E118" s="368"/>
    </row>
    <row r="119" spans="2:5" ht="24">
      <c r="B119" s="358">
        <v>78</v>
      </c>
      <c r="C119" s="367" t="s">
        <v>888</v>
      </c>
      <c r="D119" s="360">
        <v>0</v>
      </c>
      <c r="E119" s="368"/>
    </row>
    <row r="120" spans="2:5" ht="24">
      <c r="B120" s="358">
        <v>79</v>
      </c>
      <c r="C120" s="367" t="s">
        <v>889</v>
      </c>
      <c r="D120" s="360">
        <v>2090532.9810104715</v>
      </c>
      <c r="E120" s="368"/>
    </row>
    <row r="121" spans="2:5">
      <c r="B121" s="772" t="s">
        <v>890</v>
      </c>
      <c r="C121" s="773"/>
      <c r="D121" s="773"/>
      <c r="E121" s="774"/>
    </row>
    <row r="122" spans="2:5" ht="24">
      <c r="B122" s="358">
        <v>80</v>
      </c>
      <c r="C122" s="367" t="s">
        <v>891</v>
      </c>
      <c r="D122" s="374"/>
      <c r="E122" s="368"/>
    </row>
    <row r="123" spans="2:5" ht="24">
      <c r="B123" s="358">
        <v>81</v>
      </c>
      <c r="C123" s="367" t="s">
        <v>892</v>
      </c>
      <c r="D123" s="374"/>
      <c r="E123" s="368" t="s">
        <v>893</v>
      </c>
    </row>
    <row r="124" spans="2:5" ht="24">
      <c r="B124" s="358">
        <v>82</v>
      </c>
      <c r="C124" s="367" t="s">
        <v>894</v>
      </c>
      <c r="D124" s="375"/>
      <c r="E124" s="368"/>
    </row>
    <row r="125" spans="2:5" ht="24">
      <c r="B125" s="358">
        <v>83</v>
      </c>
      <c r="C125" s="367" t="s">
        <v>895</v>
      </c>
      <c r="D125" s="375"/>
      <c r="E125" s="368"/>
    </row>
    <row r="126" spans="2:5" ht="24">
      <c r="B126" s="358">
        <v>84</v>
      </c>
      <c r="C126" s="367" t="s">
        <v>896</v>
      </c>
      <c r="D126" s="375"/>
      <c r="E126" s="368"/>
    </row>
    <row r="127" spans="2:5" ht="24">
      <c r="B127" s="358">
        <v>85</v>
      </c>
      <c r="C127" s="367" t="s">
        <v>897</v>
      </c>
      <c r="D127" s="375"/>
      <c r="E127" s="368"/>
    </row>
    <row r="128" spans="2:5">
      <c r="B128" s="184"/>
    </row>
    <row r="129" spans="2:2">
      <c r="B129" s="184"/>
    </row>
    <row r="130" spans="2:2">
      <c r="B130" s="376"/>
    </row>
    <row r="131" spans="2:2">
      <c r="B131" s="376"/>
    </row>
    <row r="132" spans="2:2">
      <c r="B132" s="376"/>
    </row>
    <row r="133" spans="2:2">
      <c r="B133" s="376"/>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&amp;C&amp;"Calibri"&amp;10&amp;K000000Public&amp;1#_x000D_&amp;"Calibri"&amp;11&amp;K000000CS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CE00E-D9DD-4D26-B440-03B024858DAA}">
  <sheetPr>
    <tabColor rgb="FF92D050"/>
    <pageSetUpPr fitToPage="1"/>
  </sheetPr>
  <dimension ref="B1:T43"/>
  <sheetViews>
    <sheetView showGridLines="0" zoomScale="90" zoomScaleNormal="100" workbookViewId="0">
      <selection activeCell="D8" sqref="D8"/>
    </sheetView>
  </sheetViews>
  <sheetFormatPr defaultColWidth="9" defaultRowHeight="14.4"/>
  <cols>
    <col min="3" max="3" width="53" customWidth="1"/>
    <col min="4" max="4" width="39.5546875" customWidth="1"/>
    <col min="5" max="5" width="37.109375" customWidth="1"/>
    <col min="6" max="6" width="20.44140625" customWidth="1"/>
    <col min="8" max="8" width="14.109375" bestFit="1" customWidth="1"/>
  </cols>
  <sheetData>
    <row r="1" spans="2:20" ht="15.6">
      <c r="C1" s="377"/>
    </row>
    <row r="2" spans="2:20" ht="18">
      <c r="B2" s="378" t="s">
        <v>898</v>
      </c>
    </row>
    <row r="3" spans="2:20" ht="15" customHeight="1">
      <c r="B3" s="787" t="s">
        <v>899</v>
      </c>
      <c r="C3" s="787"/>
      <c r="D3" s="787"/>
      <c r="E3" s="787"/>
      <c r="F3" s="787"/>
      <c r="G3" s="379"/>
      <c r="H3" s="379"/>
      <c r="I3" s="379"/>
      <c r="J3" s="379"/>
      <c r="K3" s="379"/>
      <c r="L3" s="379"/>
      <c r="M3" s="379"/>
      <c r="N3" s="379"/>
      <c r="O3" s="379"/>
      <c r="P3" s="379"/>
      <c r="Q3" s="379"/>
      <c r="R3" s="379"/>
      <c r="S3" s="379"/>
      <c r="T3" s="379"/>
    </row>
    <row r="4" spans="2:20">
      <c r="B4" s="787"/>
      <c r="C4" s="787"/>
      <c r="D4" s="787"/>
      <c r="E4" s="787"/>
      <c r="F4" s="787"/>
      <c r="G4" s="379"/>
      <c r="H4" s="379"/>
      <c r="I4" s="379"/>
      <c r="J4" s="379"/>
      <c r="K4" s="379"/>
      <c r="L4" s="379"/>
      <c r="M4" s="379"/>
      <c r="N4" s="379"/>
      <c r="O4" s="379"/>
      <c r="P4" s="379"/>
      <c r="Q4" s="379"/>
      <c r="R4" s="379"/>
      <c r="S4" s="379"/>
      <c r="T4" s="379"/>
    </row>
    <row r="5" spans="2:20">
      <c r="B5" s="787"/>
      <c r="C5" s="787"/>
      <c r="D5" s="787"/>
      <c r="E5" s="787"/>
      <c r="F5" s="787"/>
      <c r="G5" s="379"/>
      <c r="H5" s="379"/>
      <c r="I5" s="379"/>
      <c r="J5" s="379"/>
      <c r="K5" s="379"/>
      <c r="L5" s="379"/>
      <c r="M5" s="379"/>
      <c r="N5" s="379"/>
      <c r="O5" s="379"/>
      <c r="P5" s="379"/>
      <c r="Q5" s="379"/>
      <c r="R5" s="379"/>
      <c r="S5" s="379"/>
      <c r="T5" s="379"/>
    </row>
    <row r="6" spans="2:20">
      <c r="D6" s="315" t="s">
        <v>1</v>
      </c>
      <c r="E6" s="315" t="s">
        <v>2</v>
      </c>
      <c r="F6" s="315" t="s">
        <v>3</v>
      </c>
    </row>
    <row r="7" spans="2:20">
      <c r="C7" s="380"/>
      <c r="D7" s="381" t="s">
        <v>900</v>
      </c>
      <c r="E7" s="381" t="s">
        <v>901</v>
      </c>
      <c r="F7" s="381" t="s">
        <v>902</v>
      </c>
    </row>
    <row r="8" spans="2:20">
      <c r="C8" s="380"/>
      <c r="D8" s="381" t="s">
        <v>903</v>
      </c>
      <c r="E8" s="381" t="s">
        <v>903</v>
      </c>
      <c r="F8" s="381"/>
    </row>
    <row r="9" spans="2:20" ht="30" customHeight="1">
      <c r="B9" s="788" t="s">
        <v>904</v>
      </c>
      <c r="C9" s="789"/>
      <c r="D9" s="789"/>
      <c r="E9" s="789"/>
      <c r="F9" s="790"/>
    </row>
    <row r="10" spans="2:20" ht="28.8">
      <c r="B10" s="382">
        <v>1</v>
      </c>
      <c r="C10" s="316" t="s">
        <v>905</v>
      </c>
      <c r="D10" s="319">
        <v>48410902585</v>
      </c>
      <c r="E10" s="319">
        <v>48410902585</v>
      </c>
      <c r="F10" s="315"/>
    </row>
    <row r="11" spans="2:20">
      <c r="B11" s="382">
        <v>2</v>
      </c>
      <c r="C11" s="316" t="s">
        <v>906</v>
      </c>
      <c r="D11" s="319">
        <v>29229286218</v>
      </c>
      <c r="E11" s="319">
        <v>29229286218</v>
      </c>
      <c r="F11" s="315"/>
    </row>
    <row r="12" spans="2:20" ht="28.8">
      <c r="B12" s="382">
        <v>3</v>
      </c>
      <c r="C12" s="316" t="s">
        <v>907</v>
      </c>
      <c r="D12" s="319">
        <v>950558384</v>
      </c>
      <c r="E12" s="319">
        <v>950558384</v>
      </c>
      <c r="F12" s="315"/>
    </row>
    <row r="13" spans="2:20" ht="28.8">
      <c r="B13" s="382">
        <v>4</v>
      </c>
      <c r="C13" s="316" t="s">
        <v>908</v>
      </c>
      <c r="D13" s="319">
        <v>34054857341</v>
      </c>
      <c r="E13" s="319">
        <v>34054857341</v>
      </c>
      <c r="F13" s="315"/>
    </row>
    <row r="14" spans="2:20">
      <c r="B14" s="382">
        <v>5</v>
      </c>
      <c r="C14" s="316" t="s">
        <v>909</v>
      </c>
      <c r="D14" s="319">
        <v>1762062884584</v>
      </c>
      <c r="E14" s="319">
        <v>1762062884584</v>
      </c>
      <c r="F14" s="315"/>
    </row>
    <row r="15" spans="2:20">
      <c r="B15" s="382">
        <v>6</v>
      </c>
      <c r="C15" s="316" t="s">
        <v>910</v>
      </c>
      <c r="D15" s="319">
        <v>20612837412</v>
      </c>
      <c r="E15" s="319">
        <v>20612837412</v>
      </c>
      <c r="F15" s="315"/>
    </row>
    <row r="16" spans="2:20" ht="43.2">
      <c r="B16" s="382">
        <v>7</v>
      </c>
      <c r="C16" s="316" t="s">
        <v>911</v>
      </c>
      <c r="D16" s="319">
        <v>-5319538412</v>
      </c>
      <c r="E16" s="319">
        <v>-5319538412</v>
      </c>
      <c r="F16" s="315"/>
    </row>
    <row r="17" spans="2:8" ht="28.8">
      <c r="B17" s="382">
        <v>8</v>
      </c>
      <c r="C17" s="316" t="s">
        <v>912</v>
      </c>
      <c r="D17" s="383">
        <v>86966432</v>
      </c>
      <c r="E17" s="383">
        <v>99661030</v>
      </c>
      <c r="F17" s="315"/>
    </row>
    <row r="18" spans="2:8">
      <c r="B18" s="382">
        <v>9</v>
      </c>
      <c r="C18" s="316" t="s">
        <v>913</v>
      </c>
      <c r="D18" s="384">
        <v>15681701513</v>
      </c>
      <c r="E18" s="384">
        <v>15722199265</v>
      </c>
      <c r="F18" s="315"/>
    </row>
    <row r="19" spans="2:8">
      <c r="B19" s="382">
        <v>10</v>
      </c>
      <c r="C19" s="316" t="s">
        <v>914</v>
      </c>
      <c r="D19" s="319">
        <v>9095145586</v>
      </c>
      <c r="E19" s="319">
        <v>9095145586</v>
      </c>
      <c r="F19" s="315"/>
    </row>
    <row r="20" spans="2:8">
      <c r="B20" s="382">
        <v>11</v>
      </c>
      <c r="C20" s="316" t="s">
        <v>915</v>
      </c>
      <c r="D20" s="319">
        <v>1682899644</v>
      </c>
      <c r="E20" s="319">
        <v>1682899644</v>
      </c>
      <c r="F20" s="315"/>
    </row>
    <row r="21" spans="2:8">
      <c r="B21" s="382">
        <v>12</v>
      </c>
      <c r="C21" s="316" t="s">
        <v>916</v>
      </c>
      <c r="D21" s="384">
        <v>3843719782</v>
      </c>
      <c r="E21" s="384">
        <v>3803222028</v>
      </c>
      <c r="F21" s="315"/>
    </row>
    <row r="22" spans="2:8">
      <c r="B22" s="382">
        <v>13</v>
      </c>
      <c r="C22" s="316" t="s">
        <v>917</v>
      </c>
      <c r="D22" s="319">
        <v>54803904</v>
      </c>
      <c r="E22" s="319">
        <v>54803904</v>
      </c>
      <c r="F22" s="315"/>
    </row>
    <row r="23" spans="2:8">
      <c r="B23" s="382">
        <v>14</v>
      </c>
      <c r="C23" s="385" t="s">
        <v>918</v>
      </c>
      <c r="D23" s="319">
        <f>SUM(D10:D22)</f>
        <v>1920447024973</v>
      </c>
      <c r="E23" s="319">
        <f>SUM(E10:E22)</f>
        <v>1920459719569</v>
      </c>
      <c r="F23" s="315"/>
      <c r="H23" s="126"/>
    </row>
    <row r="24" spans="2:8" ht="30" customHeight="1">
      <c r="B24" s="788" t="s">
        <v>919</v>
      </c>
      <c r="C24" s="789"/>
      <c r="D24" s="789"/>
      <c r="E24" s="789"/>
      <c r="F24" s="790"/>
    </row>
    <row r="25" spans="2:8">
      <c r="B25" s="382">
        <v>1</v>
      </c>
      <c r="C25" s="316" t="s">
        <v>920</v>
      </c>
      <c r="D25" s="319">
        <v>30994065578</v>
      </c>
      <c r="E25" s="319">
        <v>30994065578</v>
      </c>
      <c r="F25" s="315"/>
    </row>
    <row r="26" spans="2:8" ht="28.8">
      <c r="B26" s="382">
        <v>2</v>
      </c>
      <c r="C26" s="316" t="s">
        <v>921</v>
      </c>
      <c r="D26" s="319">
        <v>16766602649</v>
      </c>
      <c r="E26" s="319">
        <v>16766602649</v>
      </c>
      <c r="F26" s="315"/>
    </row>
    <row r="27" spans="2:8">
      <c r="B27" s="382">
        <v>3</v>
      </c>
      <c r="C27" s="316" t="s">
        <v>922</v>
      </c>
      <c r="D27" s="319">
        <v>1737393644333</v>
      </c>
      <c r="E27" s="319">
        <v>1737393644333</v>
      </c>
      <c r="F27" s="315"/>
    </row>
    <row r="28" spans="2:8">
      <c r="B28" s="382">
        <v>4</v>
      </c>
      <c r="C28" s="316" t="s">
        <v>910</v>
      </c>
      <c r="D28" s="319">
        <v>18639954788</v>
      </c>
      <c r="E28" s="319">
        <v>18639954788</v>
      </c>
      <c r="F28" s="315"/>
    </row>
    <row r="29" spans="2:8" ht="43.2">
      <c r="B29" s="382">
        <v>5</v>
      </c>
      <c r="C29" s="316" t="s">
        <v>911</v>
      </c>
      <c r="D29" s="319">
        <v>-11117604594</v>
      </c>
      <c r="E29" s="319">
        <v>-11117604594</v>
      </c>
      <c r="F29" s="315"/>
    </row>
    <row r="30" spans="2:8">
      <c r="B30" s="382">
        <v>6</v>
      </c>
      <c r="C30" s="316" t="s">
        <v>923</v>
      </c>
      <c r="D30" s="319">
        <v>429292876</v>
      </c>
      <c r="E30" s="319">
        <v>429292876</v>
      </c>
      <c r="F30" s="315"/>
    </row>
    <row r="31" spans="2:8">
      <c r="B31" s="382">
        <v>7</v>
      </c>
      <c r="C31" s="316" t="s">
        <v>924</v>
      </c>
      <c r="D31" s="319">
        <v>2546089095</v>
      </c>
      <c r="E31" s="319">
        <v>2546089095</v>
      </c>
      <c r="F31" s="315"/>
    </row>
    <row r="32" spans="2:8">
      <c r="B32" s="382">
        <v>8</v>
      </c>
      <c r="C32" s="316" t="s">
        <v>925</v>
      </c>
      <c r="D32" s="319">
        <v>0</v>
      </c>
      <c r="E32" s="319">
        <v>0</v>
      </c>
      <c r="F32" s="315"/>
    </row>
    <row r="33" spans="2:6">
      <c r="B33" s="382">
        <v>9</v>
      </c>
      <c r="C33" s="316" t="s">
        <v>926</v>
      </c>
      <c r="D33" s="383">
        <v>8173093528</v>
      </c>
      <c r="E33" s="383">
        <v>8175437040</v>
      </c>
      <c r="F33" s="315"/>
    </row>
    <row r="34" spans="2:6">
      <c r="B34" s="382">
        <v>10</v>
      </c>
      <c r="C34" s="316" t="s">
        <v>927</v>
      </c>
      <c r="D34" s="319">
        <v>0</v>
      </c>
      <c r="E34" s="319">
        <v>0</v>
      </c>
      <c r="F34" s="315"/>
    </row>
    <row r="35" spans="2:6">
      <c r="B35" s="382">
        <v>11</v>
      </c>
      <c r="C35" s="385" t="s">
        <v>928</v>
      </c>
      <c r="D35" s="319">
        <f>SUM(D25:D34)</f>
        <v>1803825138253</v>
      </c>
      <c r="E35" s="319">
        <f>SUM(E25:E34)</f>
        <v>1803827481765</v>
      </c>
      <c r="F35" s="315"/>
    </row>
    <row r="36" spans="2:6" ht="28.8">
      <c r="B36" s="386" t="s">
        <v>929</v>
      </c>
      <c r="C36" s="387"/>
      <c r="D36" s="388"/>
      <c r="E36" s="388"/>
      <c r="F36" s="389"/>
    </row>
    <row r="37" spans="2:6">
      <c r="B37" s="382">
        <v>1</v>
      </c>
      <c r="C37" s="316" t="s">
        <v>930</v>
      </c>
      <c r="D37" s="319">
        <v>5855000040</v>
      </c>
      <c r="E37" s="319">
        <v>5855000040</v>
      </c>
      <c r="F37" s="315">
        <v>1</v>
      </c>
    </row>
    <row r="38" spans="2:6">
      <c r="B38" s="382">
        <v>2</v>
      </c>
      <c r="C38" s="390" t="s">
        <v>931</v>
      </c>
      <c r="D38" s="319">
        <v>20928551681</v>
      </c>
      <c r="E38" s="319">
        <v>20928551681</v>
      </c>
      <c r="F38" s="315">
        <v>2</v>
      </c>
    </row>
    <row r="39" spans="2:6">
      <c r="B39" s="382">
        <v>3</v>
      </c>
      <c r="C39" s="390" t="s">
        <v>932</v>
      </c>
      <c r="D39" s="319">
        <v>582528504</v>
      </c>
      <c r="E39" s="319">
        <v>582528504</v>
      </c>
      <c r="F39" s="315"/>
    </row>
    <row r="40" spans="2:6">
      <c r="B40" s="382">
        <v>4</v>
      </c>
      <c r="C40" s="316" t="s">
        <v>933</v>
      </c>
      <c r="D40" s="383">
        <v>51662885405</v>
      </c>
      <c r="E40" s="383">
        <v>49998050090</v>
      </c>
      <c r="F40" s="315"/>
    </row>
    <row r="41" spans="2:6">
      <c r="B41" s="382">
        <v>5</v>
      </c>
      <c r="C41" s="176" t="s">
        <v>934</v>
      </c>
      <c r="D41" s="383">
        <v>18686647768</v>
      </c>
      <c r="E41" s="383">
        <v>20360384779</v>
      </c>
      <c r="F41" s="315"/>
    </row>
    <row r="42" spans="2:6">
      <c r="B42" s="382">
        <v>6</v>
      </c>
      <c r="C42" t="s">
        <v>935</v>
      </c>
      <c r="D42" s="383">
        <v>18906273322</v>
      </c>
      <c r="E42" s="383">
        <v>18907722709</v>
      </c>
      <c r="F42" s="315"/>
    </row>
    <row r="43" spans="2:6">
      <c r="B43" s="382">
        <v>7</v>
      </c>
      <c r="C43" s="385" t="s">
        <v>936</v>
      </c>
      <c r="D43" s="319">
        <f>SUM(D37:D42)</f>
        <v>116621886720</v>
      </c>
      <c r="E43" s="319">
        <f>SUM(E37:E42)</f>
        <v>116632237803</v>
      </c>
      <c r="F43" s="315"/>
    </row>
  </sheetData>
  <mergeCells count="3">
    <mergeCell ref="B3:F5"/>
    <mergeCell ref="B9:F9"/>
    <mergeCell ref="B24:F24"/>
  </mergeCells>
  <pageMargins left="0.7" right="0.7" top="0.75" bottom="0.75" header="0.3" footer="0.3"/>
  <pageSetup paperSize="9" scale="61" orientation="landscape" r:id="rId1"/>
  <headerFooter>
    <oddHeader>&amp;C&amp;"Calibri"&amp;10&amp;K000000Public&amp;1#_x000D_&amp;"Calibri"&amp;11&amp;K000000CS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4D245-48D2-49CD-AA3F-39C3C6253F45}">
  <sheetPr>
    <tabColor rgb="FF92D050"/>
    <pageSetUpPr fitToPage="1"/>
  </sheetPr>
  <dimension ref="B2:D58"/>
  <sheetViews>
    <sheetView showGridLines="0" view="pageLayout" topLeftCell="C1" zoomScale="90" zoomScaleNormal="100" zoomScalePageLayoutView="90" workbookViewId="0">
      <selection activeCell="D8" sqref="D8"/>
    </sheetView>
  </sheetViews>
  <sheetFormatPr defaultColWidth="9" defaultRowHeight="14.4"/>
  <cols>
    <col min="3" max="3" width="117.44140625" customWidth="1"/>
    <col min="4" max="4" width="115.44140625" bestFit="1" customWidth="1"/>
  </cols>
  <sheetData>
    <row r="2" spans="2:4" ht="18">
      <c r="B2" s="1" t="s">
        <v>937</v>
      </c>
    </row>
    <row r="4" spans="2:4">
      <c r="D4" s="28" t="s">
        <v>1</v>
      </c>
    </row>
    <row r="5" spans="2:4" ht="27" customHeight="1">
      <c r="C5" s="391"/>
      <c r="D5" s="298" t="s">
        <v>938</v>
      </c>
    </row>
    <row r="6" spans="2:4">
      <c r="B6" s="315">
        <v>1</v>
      </c>
      <c r="C6" s="392" t="s">
        <v>939</v>
      </c>
      <c r="D6" s="392" t="s">
        <v>940</v>
      </c>
    </row>
    <row r="7" spans="2:4">
      <c r="B7" s="315">
        <v>2</v>
      </c>
      <c r="C7" s="392" t="s">
        <v>941</v>
      </c>
      <c r="D7" s="392" t="s">
        <v>942</v>
      </c>
    </row>
    <row r="8" spans="2:4">
      <c r="B8" s="315" t="s">
        <v>943</v>
      </c>
      <c r="C8" s="392" t="s">
        <v>944</v>
      </c>
      <c r="D8" s="392"/>
    </row>
    <row r="9" spans="2:4">
      <c r="B9" s="315">
        <v>3</v>
      </c>
      <c r="C9" s="392" t="s">
        <v>945</v>
      </c>
      <c r="D9" s="392" t="s">
        <v>946</v>
      </c>
    </row>
    <row r="10" spans="2:4">
      <c r="B10" s="315" t="s">
        <v>947</v>
      </c>
      <c r="C10" s="392" t="s">
        <v>948</v>
      </c>
      <c r="D10" s="392"/>
    </row>
    <row r="11" spans="2:4">
      <c r="B11" s="315"/>
      <c r="C11" s="393" t="s">
        <v>949</v>
      </c>
      <c r="D11" s="392"/>
    </row>
    <row r="12" spans="2:4">
      <c r="B12" s="315">
        <v>4</v>
      </c>
      <c r="C12" s="392" t="s">
        <v>950</v>
      </c>
      <c r="D12" s="392" t="s">
        <v>867</v>
      </c>
    </row>
    <row r="13" spans="2:4">
      <c r="B13" s="315">
        <v>5</v>
      </c>
      <c r="C13" s="392" t="s">
        <v>951</v>
      </c>
      <c r="D13" s="392" t="s">
        <v>867</v>
      </c>
    </row>
    <row r="14" spans="2:4">
      <c r="B14" s="315">
        <v>6</v>
      </c>
      <c r="C14" s="392" t="s">
        <v>952</v>
      </c>
      <c r="D14" s="392" t="s">
        <v>953</v>
      </c>
    </row>
    <row r="15" spans="2:4">
      <c r="B15" s="315">
        <v>7</v>
      </c>
      <c r="C15" s="392" t="s">
        <v>954</v>
      </c>
      <c r="D15" s="392" t="s">
        <v>955</v>
      </c>
    </row>
    <row r="16" spans="2:4">
      <c r="B16" s="315">
        <v>8</v>
      </c>
      <c r="C16" s="392" t="s">
        <v>956</v>
      </c>
      <c r="D16" s="392" t="s">
        <v>957</v>
      </c>
    </row>
    <row r="17" spans="2:4">
      <c r="B17" s="315">
        <v>9</v>
      </c>
      <c r="C17" s="392" t="s">
        <v>958</v>
      </c>
      <c r="D17" s="394">
        <v>20</v>
      </c>
    </row>
    <row r="18" spans="2:4">
      <c r="B18" s="315" t="s">
        <v>959</v>
      </c>
      <c r="C18" s="392" t="s">
        <v>960</v>
      </c>
      <c r="D18" s="394">
        <v>20</v>
      </c>
    </row>
    <row r="19" spans="2:4">
      <c r="B19" s="315" t="s">
        <v>961</v>
      </c>
      <c r="C19" s="392" t="s">
        <v>962</v>
      </c>
      <c r="D19" s="392"/>
    </row>
    <row r="20" spans="2:4">
      <c r="B20" s="315">
        <v>10</v>
      </c>
      <c r="C20" s="392" t="s">
        <v>963</v>
      </c>
      <c r="D20" s="395" t="s">
        <v>964</v>
      </c>
    </row>
    <row r="21" spans="2:4">
      <c r="B21" s="315">
        <v>11</v>
      </c>
      <c r="C21" s="392" t="s">
        <v>965</v>
      </c>
      <c r="D21" s="392"/>
    </row>
    <row r="22" spans="2:4">
      <c r="B22" s="315">
        <v>12</v>
      </c>
      <c r="C22" s="392" t="s">
        <v>966</v>
      </c>
      <c r="D22" s="392"/>
    </row>
    <row r="23" spans="2:4">
      <c r="B23" s="315">
        <v>13</v>
      </c>
      <c r="C23" s="392" t="s">
        <v>967</v>
      </c>
      <c r="D23" s="392"/>
    </row>
    <row r="24" spans="2:4">
      <c r="B24" s="315">
        <v>14</v>
      </c>
      <c r="C24" s="392" t="s">
        <v>968</v>
      </c>
      <c r="D24" s="392"/>
    </row>
    <row r="25" spans="2:4">
      <c r="B25" s="792">
        <v>15</v>
      </c>
      <c r="C25" s="793" t="s">
        <v>969</v>
      </c>
      <c r="D25" s="793"/>
    </row>
    <row r="26" spans="2:4" ht="3" customHeight="1">
      <c r="B26" s="792"/>
      <c r="C26" s="793"/>
      <c r="D26" s="793"/>
    </row>
    <row r="27" spans="2:4">
      <c r="B27" s="315">
        <v>16</v>
      </c>
      <c r="C27" s="392" t="s">
        <v>970</v>
      </c>
      <c r="D27" s="392"/>
    </row>
    <row r="28" spans="2:4">
      <c r="B28" s="396"/>
      <c r="C28" s="393" t="s">
        <v>971</v>
      </c>
      <c r="D28" s="397"/>
    </row>
    <row r="29" spans="2:4">
      <c r="B29" s="792">
        <v>17</v>
      </c>
      <c r="C29" s="793" t="s">
        <v>972</v>
      </c>
      <c r="D29" s="793"/>
    </row>
    <row r="30" spans="2:4">
      <c r="B30" s="792"/>
      <c r="C30" s="793"/>
      <c r="D30" s="793"/>
    </row>
    <row r="31" spans="2:4">
      <c r="B31" s="315">
        <v>18</v>
      </c>
      <c r="C31" s="392" t="s">
        <v>973</v>
      </c>
      <c r="D31" s="392"/>
    </row>
    <row r="32" spans="2:4">
      <c r="B32" s="315">
        <v>19</v>
      </c>
      <c r="C32" s="392" t="s">
        <v>974</v>
      </c>
      <c r="D32" s="392"/>
    </row>
    <row r="33" spans="2:4">
      <c r="B33" s="315" t="s">
        <v>799</v>
      </c>
      <c r="C33" s="392" t="s">
        <v>975</v>
      </c>
      <c r="D33" s="392"/>
    </row>
    <row r="34" spans="2:4">
      <c r="B34" s="315" t="s">
        <v>801</v>
      </c>
      <c r="C34" s="392" t="s">
        <v>976</v>
      </c>
      <c r="D34" s="392"/>
    </row>
    <row r="35" spans="2:4">
      <c r="B35" s="315">
        <v>21</v>
      </c>
      <c r="C35" s="392" t="s">
        <v>977</v>
      </c>
      <c r="D35" s="392"/>
    </row>
    <row r="36" spans="2:4">
      <c r="B36" s="315">
        <v>22</v>
      </c>
      <c r="C36" s="392" t="s">
        <v>978</v>
      </c>
      <c r="D36" s="392"/>
    </row>
    <row r="37" spans="2:4">
      <c r="B37" s="315">
        <v>23</v>
      </c>
      <c r="C37" s="392" t="s">
        <v>979</v>
      </c>
      <c r="D37" s="392"/>
    </row>
    <row r="38" spans="2:4">
      <c r="B38" s="315">
        <v>24</v>
      </c>
      <c r="C38" s="392" t="s">
        <v>980</v>
      </c>
      <c r="D38" s="392"/>
    </row>
    <row r="39" spans="2:4">
      <c r="B39" s="315">
        <v>25</v>
      </c>
      <c r="C39" s="392" t="s">
        <v>981</v>
      </c>
      <c r="D39" s="392"/>
    </row>
    <row r="40" spans="2:4">
      <c r="B40" s="315">
        <v>26</v>
      </c>
      <c r="C40" s="392" t="s">
        <v>982</v>
      </c>
      <c r="D40" s="392"/>
    </row>
    <row r="41" spans="2:4">
      <c r="B41" s="315">
        <v>27</v>
      </c>
      <c r="C41" s="392" t="s">
        <v>983</v>
      </c>
      <c r="D41" s="392"/>
    </row>
    <row r="42" spans="2:4">
      <c r="B42" s="315">
        <v>28</v>
      </c>
      <c r="C42" s="392" t="s">
        <v>984</v>
      </c>
      <c r="D42" s="392"/>
    </row>
    <row r="43" spans="2:4">
      <c r="B43" s="315">
        <v>29</v>
      </c>
      <c r="C43" s="392" t="s">
        <v>985</v>
      </c>
      <c r="D43" s="392"/>
    </row>
    <row r="44" spans="2:4">
      <c r="B44" s="315">
        <v>30</v>
      </c>
      <c r="C44" s="392" t="s">
        <v>986</v>
      </c>
      <c r="D44" s="392"/>
    </row>
    <row r="45" spans="2:4">
      <c r="B45" s="315">
        <v>31</v>
      </c>
      <c r="C45" s="392" t="s">
        <v>987</v>
      </c>
      <c r="D45" s="392"/>
    </row>
    <row r="46" spans="2:4">
      <c r="B46" s="315">
        <v>32</v>
      </c>
      <c r="C46" s="392" t="s">
        <v>988</v>
      </c>
      <c r="D46" s="392"/>
    </row>
    <row r="47" spans="2:4">
      <c r="B47" s="315">
        <v>33</v>
      </c>
      <c r="C47" s="392" t="s">
        <v>989</v>
      </c>
      <c r="D47" s="316"/>
    </row>
    <row r="48" spans="2:4">
      <c r="B48" s="315">
        <v>34</v>
      </c>
      <c r="C48" s="392" t="s">
        <v>990</v>
      </c>
      <c r="D48" s="392"/>
    </row>
    <row r="49" spans="2:4">
      <c r="B49" s="298" t="s">
        <v>991</v>
      </c>
      <c r="C49" s="398" t="s">
        <v>992</v>
      </c>
      <c r="D49" s="392"/>
    </row>
    <row r="50" spans="2:4">
      <c r="B50" s="298" t="s">
        <v>993</v>
      </c>
      <c r="C50" s="398" t="s">
        <v>994</v>
      </c>
      <c r="D50" s="392"/>
    </row>
    <row r="51" spans="2:4">
      <c r="B51" s="315">
        <v>35</v>
      </c>
      <c r="C51" s="392" t="s">
        <v>995</v>
      </c>
      <c r="D51" s="392"/>
    </row>
    <row r="52" spans="2:4">
      <c r="B52" s="315">
        <v>36</v>
      </c>
      <c r="C52" s="392" t="s">
        <v>996</v>
      </c>
      <c r="D52" s="392"/>
    </row>
    <row r="53" spans="2:4">
      <c r="B53" s="315">
        <v>37</v>
      </c>
      <c r="C53" s="392" t="s">
        <v>997</v>
      </c>
      <c r="D53" s="392"/>
    </row>
    <row r="54" spans="2:4">
      <c r="B54" s="298" t="s">
        <v>998</v>
      </c>
      <c r="C54" s="398" t="s">
        <v>999</v>
      </c>
      <c r="D54" s="392"/>
    </row>
    <row r="55" spans="2:4" ht="25.35" customHeight="1">
      <c r="B55" s="791" t="s">
        <v>1000</v>
      </c>
      <c r="C55" s="791"/>
      <c r="D55" s="791"/>
    </row>
    <row r="56" spans="2:4">
      <c r="B56" s="791"/>
      <c r="C56" s="791"/>
      <c r="D56" s="791"/>
    </row>
    <row r="57" spans="2:4">
      <c r="B57" s="184"/>
    </row>
    <row r="58" spans="2:4">
      <c r="B58" s="184"/>
    </row>
  </sheetData>
  <mergeCells count="7">
    <mergeCell ref="B55:D56"/>
    <mergeCell ref="B25:B26"/>
    <mergeCell ref="C25:C26"/>
    <mergeCell ref="D25:D26"/>
    <mergeCell ref="B29:B30"/>
    <mergeCell ref="C29:C30"/>
    <mergeCell ref="D29:D30"/>
  </mergeCells>
  <pageMargins left="0.7" right="0.7" top="0.75" bottom="0.75" header="0.3" footer="0.3"/>
  <pageSetup paperSize="9" scale="52" orientation="landscape" r:id="rId1"/>
  <headerFooter>
    <oddHeader>&amp;C&amp;"Calibri"&amp;10&amp;K000000Public&amp;1#_x000D_&amp;"Calibri"&amp;11&amp;K000000&amp;11CS
Příloha VII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CD74C-56D5-49CD-BF2B-5662507F04E3}">
  <sheetPr>
    <tabColor rgb="FF92D050"/>
  </sheetPr>
  <dimension ref="A3:O16"/>
  <sheetViews>
    <sheetView showGridLines="0" view="pageLayout" topLeftCell="C4" zoomScaleNormal="80" workbookViewId="0">
      <selection activeCell="D8" sqref="D8"/>
    </sheetView>
  </sheetViews>
  <sheetFormatPr defaultColWidth="9.109375" defaultRowHeight="14.4"/>
  <cols>
    <col min="1" max="1" width="4.5546875" customWidth="1"/>
    <col min="2" max="2" width="16" customWidth="1"/>
    <col min="3" max="3" width="18.5546875" customWidth="1"/>
    <col min="4" max="4" width="15.5546875" customWidth="1"/>
    <col min="5" max="5" width="22.5546875" customWidth="1"/>
    <col min="6" max="6" width="21" customWidth="1"/>
    <col min="7" max="7" width="14.44140625" customWidth="1"/>
    <col min="8" max="8" width="21" bestFit="1" customWidth="1"/>
    <col min="9" max="9" width="14" customWidth="1"/>
    <col min="10" max="10" width="25.88671875" bestFit="1" customWidth="1"/>
    <col min="11" max="11" width="27.88671875" customWidth="1"/>
    <col min="12" max="12" width="10.6640625" bestFit="1" customWidth="1"/>
    <col min="13" max="13" width="13.109375" customWidth="1"/>
    <col min="14" max="14" width="11.44140625" customWidth="1"/>
    <col min="15" max="15" width="14.5546875" customWidth="1"/>
  </cols>
  <sheetData>
    <row r="3" spans="1:15">
      <c r="B3" s="399" t="s">
        <v>316</v>
      </c>
    </row>
    <row r="4" spans="1:15" ht="18">
      <c r="B4" s="1"/>
    </row>
    <row r="6" spans="1:15">
      <c r="A6" s="308"/>
      <c r="B6" s="308"/>
      <c r="C6" s="400" t="s">
        <v>1</v>
      </c>
      <c r="D6" s="400" t="s">
        <v>2</v>
      </c>
      <c r="E6" s="400" t="s">
        <v>3</v>
      </c>
      <c r="F6" s="400" t="s">
        <v>4</v>
      </c>
      <c r="G6" s="400" t="s">
        <v>5</v>
      </c>
      <c r="H6" s="400" t="s">
        <v>6</v>
      </c>
      <c r="I6" s="400" t="s">
        <v>7</v>
      </c>
      <c r="J6" s="400" t="s">
        <v>8</v>
      </c>
      <c r="K6" s="400" t="s">
        <v>9</v>
      </c>
      <c r="L6" s="400" t="s">
        <v>10</v>
      </c>
      <c r="M6" s="400" t="s">
        <v>11</v>
      </c>
      <c r="N6" s="400" t="s">
        <v>12</v>
      </c>
      <c r="O6" s="400" t="s">
        <v>13</v>
      </c>
    </row>
    <row r="7" spans="1:15" ht="15.75" customHeight="1">
      <c r="A7" s="308"/>
      <c r="B7" s="308"/>
      <c r="C7" s="797" t="s">
        <v>1001</v>
      </c>
      <c r="D7" s="798"/>
      <c r="E7" s="797" t="s">
        <v>1002</v>
      </c>
      <c r="F7" s="798"/>
      <c r="G7" s="794" t="s">
        <v>1003</v>
      </c>
      <c r="H7" s="794" t="s">
        <v>1004</v>
      </c>
      <c r="I7" s="797" t="s">
        <v>1005</v>
      </c>
      <c r="J7" s="801"/>
      <c r="K7" s="801"/>
      <c r="L7" s="798"/>
      <c r="M7" s="794" t="s">
        <v>1006</v>
      </c>
      <c r="N7" s="794" t="s">
        <v>1007</v>
      </c>
      <c r="O7" s="794" t="s">
        <v>1008</v>
      </c>
    </row>
    <row r="8" spans="1:15">
      <c r="A8" s="308"/>
      <c r="B8" s="308"/>
      <c r="C8" s="799"/>
      <c r="D8" s="800"/>
      <c r="E8" s="799"/>
      <c r="F8" s="800"/>
      <c r="G8" s="795"/>
      <c r="H8" s="795"/>
      <c r="I8" s="799"/>
      <c r="J8" s="802"/>
      <c r="K8" s="802"/>
      <c r="L8" s="803"/>
      <c r="M8" s="795"/>
      <c r="N8" s="795"/>
      <c r="O8" s="795"/>
    </row>
    <row r="9" spans="1:15" ht="48">
      <c r="A9" s="308"/>
      <c r="B9" s="308"/>
      <c r="C9" s="400" t="s">
        <v>1009</v>
      </c>
      <c r="D9" s="400" t="s">
        <v>1010</v>
      </c>
      <c r="E9" s="400" t="s">
        <v>1011</v>
      </c>
      <c r="F9" s="400" t="s">
        <v>1012</v>
      </c>
      <c r="G9" s="796"/>
      <c r="H9" s="796"/>
      <c r="I9" s="401" t="s">
        <v>1013</v>
      </c>
      <c r="J9" s="401" t="s">
        <v>1002</v>
      </c>
      <c r="K9" s="401" t="s">
        <v>1014</v>
      </c>
      <c r="L9" s="402" t="s">
        <v>1015</v>
      </c>
      <c r="M9" s="796"/>
      <c r="N9" s="796"/>
      <c r="O9" s="796"/>
    </row>
    <row r="10" spans="1:15">
      <c r="A10" s="403" t="s">
        <v>29</v>
      </c>
      <c r="B10" s="404" t="s">
        <v>1016</v>
      </c>
      <c r="C10" s="405"/>
      <c r="D10" s="405"/>
      <c r="E10" s="405"/>
      <c r="F10" s="405"/>
      <c r="G10" s="405"/>
      <c r="H10" s="405"/>
      <c r="I10" s="405"/>
      <c r="J10" s="405"/>
      <c r="K10" s="405"/>
      <c r="L10" s="405"/>
      <c r="M10" s="405"/>
      <c r="N10" s="406"/>
      <c r="O10" s="406"/>
    </row>
    <row r="11" spans="1:15">
      <c r="A11" s="407"/>
      <c r="B11" s="408" t="s">
        <v>1017</v>
      </c>
      <c r="C11" s="409">
        <v>82148440.179354206</v>
      </c>
      <c r="D11" s="409">
        <v>943189591.40721667</v>
      </c>
      <c r="E11" s="409">
        <v>0</v>
      </c>
      <c r="F11" s="409">
        <v>0</v>
      </c>
      <c r="G11" s="409">
        <v>0</v>
      </c>
      <c r="H11" s="409">
        <f>SUM(C11:G11)</f>
        <v>1025338031.5865709</v>
      </c>
      <c r="I11" s="409">
        <v>26881819.514072984</v>
      </c>
      <c r="J11" s="409">
        <v>0</v>
      </c>
      <c r="K11" s="409">
        <v>0</v>
      </c>
      <c r="L11" s="409">
        <v>26881819.514072984</v>
      </c>
      <c r="M11" s="409" t="e">
        <v>#VALUE!</v>
      </c>
      <c r="N11" s="410">
        <v>0.94328022306537607</v>
      </c>
      <c r="O11" s="410">
        <v>1.2500000000000001E-2</v>
      </c>
    </row>
    <row r="12" spans="1:15">
      <c r="A12" s="407"/>
      <c r="B12" s="408" t="s">
        <v>1018</v>
      </c>
      <c r="C12" s="409">
        <v>2668876.8665151349</v>
      </c>
      <c r="D12" s="409">
        <v>34696633.433083996</v>
      </c>
      <c r="E12" s="409">
        <v>0</v>
      </c>
      <c r="F12" s="409">
        <v>0</v>
      </c>
      <c r="G12" s="409">
        <v>0</v>
      </c>
      <c r="H12" s="409">
        <f>SUM(C12:G12)</f>
        <v>37365510.299599133</v>
      </c>
      <c r="I12" s="409">
        <v>1616413.4147540391</v>
      </c>
      <c r="J12" s="409">
        <v>0</v>
      </c>
      <c r="K12" s="409">
        <v>0</v>
      </c>
      <c r="L12" s="409">
        <v>1616413.4147540391</v>
      </c>
      <c r="M12" s="409" t="e">
        <v>#VALUE!</v>
      </c>
      <c r="N12" s="410">
        <v>5.6719776934624551E-2</v>
      </c>
      <c r="O12" s="410">
        <v>2.9860664021439168E-4</v>
      </c>
    </row>
    <row r="13" spans="1:15">
      <c r="A13" s="407"/>
      <c r="B13" s="411"/>
      <c r="C13" s="412"/>
      <c r="D13" s="412"/>
      <c r="E13" s="412"/>
      <c r="F13" s="412"/>
      <c r="G13" s="412"/>
      <c r="H13" s="412"/>
      <c r="I13" s="412"/>
      <c r="J13" s="412"/>
      <c r="K13" s="412"/>
      <c r="L13" s="412"/>
      <c r="M13" s="412"/>
      <c r="N13" s="412"/>
      <c r="O13" s="412"/>
    </row>
    <row r="14" spans="1:15">
      <c r="A14" s="407"/>
      <c r="B14" s="411"/>
      <c r="C14" s="413"/>
      <c r="D14" s="413"/>
      <c r="E14" s="413"/>
      <c r="F14" s="413"/>
      <c r="G14" s="413"/>
      <c r="H14" s="414"/>
      <c r="I14" s="413"/>
      <c r="J14" s="413"/>
      <c r="K14" s="413"/>
      <c r="L14" s="413"/>
      <c r="M14" s="414"/>
      <c r="N14" s="413"/>
      <c r="O14" s="413"/>
    </row>
    <row r="15" spans="1:15">
      <c r="A15" s="415" t="s">
        <v>31</v>
      </c>
      <c r="B15" s="411" t="s">
        <v>61</v>
      </c>
      <c r="C15" s="413">
        <f>SUM(C11:C12)</f>
        <v>84817317.045869336</v>
      </c>
      <c r="D15" s="413">
        <f t="shared" ref="D15:N15" si="0">SUM(D11:D12)</f>
        <v>977886224.84030068</v>
      </c>
      <c r="E15" s="413">
        <f t="shared" si="0"/>
        <v>0</v>
      </c>
      <c r="F15" s="413">
        <f t="shared" si="0"/>
        <v>0</v>
      </c>
      <c r="G15" s="413">
        <f t="shared" si="0"/>
        <v>0</v>
      </c>
      <c r="H15" s="413">
        <f t="shared" si="0"/>
        <v>1062703541.88617</v>
      </c>
      <c r="I15" s="413">
        <f t="shared" si="0"/>
        <v>28498232.928827025</v>
      </c>
      <c r="J15" s="413">
        <f t="shared" si="0"/>
        <v>0</v>
      </c>
      <c r="K15" s="413">
        <f t="shared" si="0"/>
        <v>0</v>
      </c>
      <c r="L15" s="413">
        <f t="shared" si="0"/>
        <v>28498232.928827025</v>
      </c>
      <c r="M15" s="413" t="e">
        <f t="shared" si="0"/>
        <v>#VALUE!</v>
      </c>
      <c r="N15" s="416">
        <f t="shared" si="0"/>
        <v>1.0000000000000007</v>
      </c>
      <c r="O15" s="417"/>
    </row>
    <row r="16" spans="1:15">
      <c r="M16" s="126"/>
    </row>
  </sheetData>
  <mergeCells count="8">
    <mergeCell ref="N7:N9"/>
    <mergeCell ref="O7:O9"/>
    <mergeCell ref="C7:D8"/>
    <mergeCell ref="E7:F8"/>
    <mergeCell ref="G7:G9"/>
    <mergeCell ref="H7:H9"/>
    <mergeCell ref="I7:L8"/>
    <mergeCell ref="M7:M9"/>
  </mergeCells>
  <conditionalFormatting sqref="C10:M10 C13:O15">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&amp;C&amp;"Calibri"&amp;10&amp;K000000Public&amp;1#_x000D_&amp;"Calibri"&amp;11&amp;K000000CS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79154-294D-4369-BE0B-B916406BB802}">
  <sheetPr>
    <tabColor rgb="FF92D050"/>
  </sheetPr>
  <dimension ref="B1:D9"/>
  <sheetViews>
    <sheetView showGridLines="0" view="pageLayout" zoomScaleNormal="100" workbookViewId="0">
      <selection activeCell="D8" sqref="D8"/>
    </sheetView>
  </sheetViews>
  <sheetFormatPr defaultColWidth="9.109375" defaultRowHeight="14.4"/>
  <cols>
    <col min="3" max="3" width="55.44140625" customWidth="1"/>
    <col min="4" max="4" width="22" customWidth="1"/>
    <col min="5" max="5" width="44" bestFit="1" customWidth="1"/>
    <col min="6" max="6" width="26.5546875" customWidth="1"/>
    <col min="7" max="7" width="44" bestFit="1" customWidth="1"/>
    <col min="8" max="8" width="16.5546875" customWidth="1"/>
    <col min="9" max="9" width="25.88671875" bestFit="1" customWidth="1"/>
    <col min="10" max="10" width="14" customWidth="1"/>
    <col min="11" max="11" width="25.88671875" bestFit="1" customWidth="1"/>
  </cols>
  <sheetData>
    <row r="1" spans="2:4" ht="18">
      <c r="C1" s="356"/>
    </row>
    <row r="3" spans="2:4" ht="41.4" customHeight="1">
      <c r="B3" s="804" t="s">
        <v>322</v>
      </c>
      <c r="C3" s="805"/>
      <c r="D3" s="805"/>
    </row>
    <row r="6" spans="2:4">
      <c r="D6" s="418" t="s">
        <v>1</v>
      </c>
    </row>
    <row r="7" spans="2:4">
      <c r="B7" s="419">
        <v>1</v>
      </c>
      <c r="C7" s="420" t="s">
        <v>649</v>
      </c>
      <c r="D7" s="421"/>
    </row>
    <row r="8" spans="2:4" ht="28.8">
      <c r="B8" s="419">
        <v>2</v>
      </c>
      <c r="C8" s="420" t="s">
        <v>1019</v>
      </c>
      <c r="D8" s="422">
        <f>'EU CC1'!D100</f>
        <v>1.2089608682068981E-2</v>
      </c>
    </row>
    <row r="9" spans="2:4" ht="28.8">
      <c r="B9" s="419">
        <v>3</v>
      </c>
      <c r="C9" s="420" t="s">
        <v>1020</v>
      </c>
      <c r="D9" s="421">
        <f>D8*'EU CC1'!D93</f>
        <v>5894634.829001558</v>
      </c>
    </row>
  </sheetData>
  <mergeCells count="1">
    <mergeCell ref="B3:D3"/>
  </mergeCells>
  <conditionalFormatting sqref="D7:D9">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2FCB3-6AA0-46E8-AD18-F97BB638A3FA}">
  <sheetPr>
    <tabColor rgb="FF92D050"/>
    <pageSetUpPr fitToPage="1"/>
  </sheetPr>
  <dimension ref="B2:F21"/>
  <sheetViews>
    <sheetView showGridLines="0" showWhiteSpace="0" view="pageLayout" topLeftCell="A7" zoomScaleNormal="100" workbookViewId="0">
      <selection activeCell="D8" sqref="D8"/>
    </sheetView>
  </sheetViews>
  <sheetFormatPr defaultColWidth="9.109375" defaultRowHeight="14.4"/>
  <cols>
    <col min="3" max="3" width="63.109375" customWidth="1"/>
    <col min="4" max="4" width="18.5546875" bestFit="1" customWidth="1"/>
  </cols>
  <sheetData>
    <row r="2" spans="2:6" ht="18.75" customHeight="1">
      <c r="B2" s="423" t="s">
        <v>327</v>
      </c>
      <c r="C2" s="424"/>
      <c r="D2" s="424"/>
    </row>
    <row r="3" spans="2:6" ht="15" customHeight="1">
      <c r="B3" s="424"/>
      <c r="C3" s="424"/>
      <c r="D3" s="424"/>
    </row>
    <row r="5" spans="2:6">
      <c r="B5" s="33"/>
      <c r="C5" s="33"/>
      <c r="D5" s="425" t="s">
        <v>1</v>
      </c>
    </row>
    <row r="6" spans="2:6">
      <c r="B6" s="33"/>
      <c r="C6" s="33"/>
      <c r="D6" s="426" t="s">
        <v>1021</v>
      </c>
    </row>
    <row r="7" spans="2:6">
      <c r="B7" s="427">
        <v>1</v>
      </c>
      <c r="C7" s="316" t="s">
        <v>1022</v>
      </c>
      <c r="D7" s="428">
        <v>1920447024973</v>
      </c>
      <c r="E7" s="429"/>
      <c r="F7" s="327"/>
    </row>
    <row r="8" spans="2:6" ht="28.8">
      <c r="B8" s="315">
        <v>2</v>
      </c>
      <c r="C8" s="316" t="s">
        <v>1023</v>
      </c>
      <c r="D8" s="428"/>
      <c r="E8" s="429"/>
      <c r="F8" s="327"/>
    </row>
    <row r="9" spans="2:6" ht="28.8">
      <c r="B9" s="315">
        <v>3</v>
      </c>
      <c r="C9" s="316" t="s">
        <v>1024</v>
      </c>
      <c r="D9" s="430"/>
    </row>
    <row r="10" spans="2:6">
      <c r="B10" s="315">
        <v>4</v>
      </c>
      <c r="C10" s="431" t="s">
        <v>1025</v>
      </c>
      <c r="D10" s="432"/>
    </row>
    <row r="11" spans="2:6" ht="46.5" customHeight="1">
      <c r="B11" s="315">
        <v>5</v>
      </c>
      <c r="C11" s="299" t="s">
        <v>1026</v>
      </c>
      <c r="D11" s="432"/>
    </row>
    <row r="12" spans="2:6" ht="28.8">
      <c r="B12" s="315">
        <v>6</v>
      </c>
      <c r="C12" s="316" t="s">
        <v>1027</v>
      </c>
      <c r="D12" s="432"/>
    </row>
    <row r="13" spans="2:6">
      <c r="B13" s="315">
        <v>7</v>
      </c>
      <c r="C13" s="316" t="s">
        <v>1028</v>
      </c>
      <c r="D13" s="433"/>
    </row>
    <row r="14" spans="2:6">
      <c r="B14" s="315">
        <v>8</v>
      </c>
      <c r="C14" s="316" t="s">
        <v>1029</v>
      </c>
      <c r="D14" s="430">
        <v>-25172971831</v>
      </c>
    </row>
    <row r="15" spans="2:6">
      <c r="B15" s="315">
        <v>9</v>
      </c>
      <c r="C15" s="316" t="s">
        <v>1030</v>
      </c>
      <c r="D15" s="430">
        <v>4013867451.2579999</v>
      </c>
    </row>
    <row r="16" spans="2:6" ht="28.8">
      <c r="B16" s="315">
        <v>10</v>
      </c>
      <c r="C16" s="316" t="s">
        <v>1031</v>
      </c>
      <c r="D16" s="434">
        <v>165552277951.04831</v>
      </c>
    </row>
    <row r="17" spans="2:4" ht="28.8">
      <c r="B17" s="315">
        <v>11</v>
      </c>
      <c r="C17" s="299" t="s">
        <v>1032</v>
      </c>
      <c r="D17" s="432"/>
    </row>
    <row r="18" spans="2:4" ht="28.8">
      <c r="B18" s="315" t="s">
        <v>1033</v>
      </c>
      <c r="C18" s="299" t="s">
        <v>1034</v>
      </c>
      <c r="D18" s="435"/>
    </row>
    <row r="19" spans="2:4" ht="28.8">
      <c r="B19" s="315" t="s">
        <v>1035</v>
      </c>
      <c r="C19" s="299" t="s">
        <v>1036</v>
      </c>
      <c r="D19" s="435"/>
    </row>
    <row r="20" spans="2:4">
      <c r="B20" s="315">
        <v>12</v>
      </c>
      <c r="C20" s="316" t="s">
        <v>1037</v>
      </c>
      <c r="D20" s="430">
        <v>-9456730320.8360996</v>
      </c>
    </row>
    <row r="21" spans="2:4">
      <c r="B21" s="315">
        <v>13</v>
      </c>
      <c r="C21" s="385" t="s">
        <v>1038</v>
      </c>
      <c r="D21" s="435">
        <v>2055475232195.8477</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BAFE4-E328-4D4B-A501-280C076E69BC}">
  <sheetPr>
    <tabColor rgb="FF92D050"/>
    <pageSetUpPr fitToPage="1"/>
  </sheetPr>
  <dimension ref="A1:M72"/>
  <sheetViews>
    <sheetView showGridLines="0" topLeftCell="A58" zoomScaleNormal="100" workbookViewId="0">
      <selection activeCell="D8" sqref="D8"/>
    </sheetView>
  </sheetViews>
  <sheetFormatPr defaultColWidth="9.109375" defaultRowHeight="43.5" customHeight="1"/>
  <cols>
    <col min="2" max="2" width="8.5546875" style="436" customWidth="1"/>
    <col min="3" max="3" width="71.88671875" customWidth="1"/>
    <col min="4" max="4" width="21" bestFit="1" customWidth="1"/>
    <col min="5" max="5" width="18.5546875" style="126" bestFit="1" customWidth="1"/>
  </cols>
  <sheetData>
    <row r="1" spans="1:5" ht="43.5" customHeight="1">
      <c r="D1" s="307" t="s">
        <v>1039</v>
      </c>
    </row>
    <row r="2" spans="1:5" ht="43.5" customHeight="1">
      <c r="A2" s="437"/>
      <c r="B2" s="423" t="s">
        <v>333</v>
      </c>
    </row>
    <row r="4" spans="1:5" ht="43.5" customHeight="1">
      <c r="C4" s="438"/>
      <c r="D4" s="809" t="s">
        <v>1040</v>
      </c>
      <c r="E4" s="809"/>
    </row>
    <row r="5" spans="1:5" ht="43.5" customHeight="1">
      <c r="B5" s="810"/>
      <c r="C5" s="811"/>
      <c r="D5" s="28" t="s">
        <v>1</v>
      </c>
      <c r="E5" s="439" t="s">
        <v>2</v>
      </c>
    </row>
    <row r="6" spans="1:5" ht="43.5" customHeight="1">
      <c r="B6" s="812"/>
      <c r="C6" s="813"/>
      <c r="D6" s="28" t="s">
        <v>651</v>
      </c>
      <c r="E6" s="439" t="s">
        <v>652</v>
      </c>
    </row>
    <row r="7" spans="1:5" ht="14.4">
      <c r="B7" s="806" t="s">
        <v>1041</v>
      </c>
      <c r="C7" s="807"/>
      <c r="D7" s="807"/>
      <c r="E7" s="808"/>
    </row>
    <row r="8" spans="1:5" ht="14.4">
      <c r="B8" s="28">
        <v>1</v>
      </c>
      <c r="C8" s="299" t="s">
        <v>1042</v>
      </c>
      <c r="D8" s="440">
        <v>1346538650570.0901</v>
      </c>
      <c r="E8" s="435">
        <v>1451761528563.71</v>
      </c>
    </row>
    <row r="9" spans="1:5" ht="28.8">
      <c r="B9" s="441">
        <v>2</v>
      </c>
      <c r="C9" s="299" t="s">
        <v>1043</v>
      </c>
      <c r="D9" s="440">
        <v>0</v>
      </c>
      <c r="E9" s="435">
        <v>0</v>
      </c>
    </row>
    <row r="10" spans="1:5" ht="28.8">
      <c r="B10" s="441">
        <v>3</v>
      </c>
      <c r="C10" s="299" t="s">
        <v>1044</v>
      </c>
      <c r="D10" s="440">
        <v>0</v>
      </c>
      <c r="E10" s="435">
        <v>0</v>
      </c>
    </row>
    <row r="11" spans="1:5" ht="28.8">
      <c r="B11" s="441">
        <v>4</v>
      </c>
      <c r="C11" s="299" t="s">
        <v>1045</v>
      </c>
      <c r="D11" s="440">
        <v>0</v>
      </c>
      <c r="E11" s="435">
        <v>0</v>
      </c>
    </row>
    <row r="12" spans="1:5" ht="14.4">
      <c r="B12" s="441">
        <v>5</v>
      </c>
      <c r="C12" s="442" t="s">
        <v>1046</v>
      </c>
      <c r="D12" s="443">
        <v>0</v>
      </c>
      <c r="E12" s="435">
        <v>0</v>
      </c>
    </row>
    <row r="13" spans="1:5" ht="14.4">
      <c r="B13" s="28">
        <v>6</v>
      </c>
      <c r="C13" s="299" t="s">
        <v>1047</v>
      </c>
      <c r="D13" s="440">
        <v>-9456730320.8360996</v>
      </c>
      <c r="E13" s="435">
        <v>-10075513793.171984</v>
      </c>
    </row>
    <row r="14" spans="1:5" ht="14.4">
      <c r="B14" s="444">
        <v>7</v>
      </c>
      <c r="C14" s="445" t="s">
        <v>1048</v>
      </c>
      <c r="D14" s="446">
        <v>1337081920249.2539</v>
      </c>
      <c r="E14" s="447">
        <v>1441686014770.5381</v>
      </c>
    </row>
    <row r="15" spans="1:5" ht="14.4">
      <c r="B15" s="806" t="s">
        <v>1049</v>
      </c>
      <c r="C15" s="807"/>
      <c r="D15" s="807"/>
      <c r="E15" s="808"/>
    </row>
    <row r="16" spans="1:5" ht="28.8">
      <c r="B16" s="298">
        <v>8</v>
      </c>
      <c r="C16" s="448" t="s">
        <v>1050</v>
      </c>
      <c r="D16" s="449">
        <v>5228043968</v>
      </c>
      <c r="E16" s="428">
        <v>3919486640</v>
      </c>
    </row>
    <row r="17" spans="2:5" ht="28.8">
      <c r="B17" s="298" t="s">
        <v>1051</v>
      </c>
      <c r="C17" s="450" t="s">
        <v>1052</v>
      </c>
      <c r="D17" s="451">
        <v>0</v>
      </c>
      <c r="E17" s="428">
        <v>0</v>
      </c>
    </row>
    <row r="18" spans="2:5" ht="14.4">
      <c r="B18" s="298">
        <v>9</v>
      </c>
      <c r="C18" s="299" t="s">
        <v>1053</v>
      </c>
      <c r="D18" s="452">
        <v>19379275704</v>
      </c>
      <c r="E18" s="428">
        <v>18865877185</v>
      </c>
    </row>
    <row r="19" spans="2:5" ht="28.8">
      <c r="B19" s="298" t="s">
        <v>959</v>
      </c>
      <c r="C19" s="453" t="s">
        <v>1054</v>
      </c>
      <c r="D19" s="451">
        <v>0</v>
      </c>
      <c r="E19" s="428">
        <v>0</v>
      </c>
    </row>
    <row r="20" spans="2:5" ht="14.4">
      <c r="B20" s="298" t="s">
        <v>961</v>
      </c>
      <c r="C20" s="453" t="s">
        <v>1055</v>
      </c>
      <c r="D20" s="451">
        <v>0</v>
      </c>
      <c r="E20" s="428">
        <v>0</v>
      </c>
    </row>
    <row r="21" spans="2:5" ht="14.4">
      <c r="B21" s="454">
        <v>10</v>
      </c>
      <c r="C21" s="390" t="s">
        <v>1056</v>
      </c>
      <c r="D21" s="449">
        <v>0</v>
      </c>
      <c r="E21" s="428">
        <v>0</v>
      </c>
    </row>
    <row r="22" spans="2:5" ht="28.8">
      <c r="B22" s="454" t="s">
        <v>1057</v>
      </c>
      <c r="C22" s="301" t="s">
        <v>1058</v>
      </c>
      <c r="D22" s="449">
        <v>0</v>
      </c>
      <c r="E22" s="428">
        <v>0</v>
      </c>
    </row>
    <row r="23" spans="2:5" ht="28.8">
      <c r="B23" s="454" t="s">
        <v>1059</v>
      </c>
      <c r="C23" s="455" t="s">
        <v>1060</v>
      </c>
      <c r="D23" s="456">
        <v>0</v>
      </c>
      <c r="E23" s="428">
        <v>0</v>
      </c>
    </row>
    <row r="24" spans="2:5" ht="14.4">
      <c r="B24" s="298">
        <v>11</v>
      </c>
      <c r="C24" s="299" t="s">
        <v>1061</v>
      </c>
      <c r="D24" s="451">
        <v>0</v>
      </c>
      <c r="E24" s="428">
        <v>0</v>
      </c>
    </row>
    <row r="25" spans="2:5" ht="28.8">
      <c r="B25" s="298">
        <v>12</v>
      </c>
      <c r="C25" s="299" t="s">
        <v>1062</v>
      </c>
      <c r="D25" s="451">
        <v>0</v>
      </c>
      <c r="E25" s="428">
        <v>0</v>
      </c>
    </row>
    <row r="26" spans="2:5" ht="14.4">
      <c r="B26" s="457">
        <v>13</v>
      </c>
      <c r="C26" s="458" t="s">
        <v>1063</v>
      </c>
      <c r="D26" s="446">
        <v>24607319672</v>
      </c>
      <c r="E26" s="447">
        <v>22785363825</v>
      </c>
    </row>
    <row r="27" spans="2:5" ht="14.4">
      <c r="B27" s="814" t="s">
        <v>1064</v>
      </c>
      <c r="C27" s="815"/>
      <c r="D27" s="815"/>
      <c r="E27" s="816"/>
    </row>
    <row r="28" spans="2:5" ht="28.8">
      <c r="B28" s="28">
        <v>14</v>
      </c>
      <c r="C28" s="299" t="s">
        <v>1065</v>
      </c>
      <c r="D28" s="456">
        <v>524128082899.90997</v>
      </c>
      <c r="E28" s="428">
        <v>554177271382.29004</v>
      </c>
    </row>
    <row r="29" spans="2:5" ht="14.4">
      <c r="B29" s="28">
        <v>15</v>
      </c>
      <c r="C29" s="299" t="s">
        <v>1066</v>
      </c>
      <c r="D29" s="459">
        <v>0</v>
      </c>
      <c r="E29" s="428">
        <v>0</v>
      </c>
    </row>
    <row r="30" spans="2:5" ht="14.4">
      <c r="B30" s="28">
        <v>16</v>
      </c>
      <c r="C30" s="299" t="s">
        <v>1067</v>
      </c>
      <c r="D30" s="451">
        <v>4013867451.2579999</v>
      </c>
      <c r="E30" s="428">
        <v>7012344453.2355995</v>
      </c>
    </row>
    <row r="31" spans="2:5" ht="28.8">
      <c r="B31" s="298" t="s">
        <v>1068</v>
      </c>
      <c r="C31" s="299" t="s">
        <v>1069</v>
      </c>
      <c r="D31" s="451">
        <v>0</v>
      </c>
      <c r="E31" s="428">
        <v>0</v>
      </c>
    </row>
    <row r="32" spans="2:5" ht="14.4">
      <c r="B32" s="298">
        <v>17</v>
      </c>
      <c r="C32" s="299" t="s">
        <v>1070</v>
      </c>
      <c r="D32" s="451">
        <v>0</v>
      </c>
      <c r="E32" s="428">
        <v>0</v>
      </c>
    </row>
    <row r="33" spans="2:5" ht="14.4">
      <c r="B33" s="298" t="s">
        <v>1071</v>
      </c>
      <c r="C33" s="299" t="s">
        <v>1072</v>
      </c>
      <c r="D33" s="451">
        <v>0</v>
      </c>
      <c r="E33" s="428">
        <v>0</v>
      </c>
    </row>
    <row r="34" spans="2:5" ht="14.4">
      <c r="B34" s="457">
        <v>18</v>
      </c>
      <c r="C34" s="458" t="s">
        <v>1073</v>
      </c>
      <c r="D34" s="460">
        <v>528141950351.16797</v>
      </c>
      <c r="E34" s="447">
        <v>561189615835.52563</v>
      </c>
    </row>
    <row r="35" spans="2:5" ht="14.4">
      <c r="B35" s="806" t="s">
        <v>1074</v>
      </c>
      <c r="C35" s="807"/>
      <c r="D35" s="807"/>
      <c r="E35" s="808"/>
    </row>
    <row r="36" spans="2:5" ht="14.4">
      <c r="B36" s="28">
        <v>19</v>
      </c>
      <c r="C36" s="299" t="s">
        <v>1075</v>
      </c>
      <c r="D36" s="433">
        <v>312996607625.17297</v>
      </c>
      <c r="E36" s="428">
        <v>298986820672.88672</v>
      </c>
    </row>
    <row r="37" spans="2:5" ht="14.4">
      <c r="B37" s="28">
        <v>20</v>
      </c>
      <c r="C37" s="299" t="s">
        <v>1076</v>
      </c>
      <c r="D37" s="449">
        <f>D39-D36</f>
        <v>-147352565701.74725</v>
      </c>
      <c r="E37" s="428">
        <f>E39-E36</f>
        <v>-138778687533.83798</v>
      </c>
    </row>
    <row r="38" spans="2:5" ht="28.8">
      <c r="B38" s="28">
        <v>21</v>
      </c>
      <c r="C38" s="431" t="s">
        <v>1077</v>
      </c>
      <c r="D38" s="451">
        <v>0</v>
      </c>
      <c r="E38" s="428">
        <v>0</v>
      </c>
    </row>
    <row r="39" spans="2:5" ht="14.4">
      <c r="B39" s="457">
        <v>22</v>
      </c>
      <c r="C39" s="458" t="s">
        <v>53</v>
      </c>
      <c r="D39" s="460">
        <v>165644041923.42572</v>
      </c>
      <c r="E39" s="447">
        <v>160208133139.04874</v>
      </c>
    </row>
    <row r="40" spans="2:5" ht="14.4">
      <c r="B40" s="817" t="s">
        <v>1078</v>
      </c>
      <c r="C40" s="818"/>
      <c r="D40" s="818"/>
      <c r="E40" s="819"/>
    </row>
    <row r="41" spans="2:5" ht="14.4">
      <c r="B41" s="298" t="s">
        <v>1079</v>
      </c>
      <c r="C41" s="299" t="s">
        <v>1080</v>
      </c>
      <c r="D41" s="452">
        <v>0</v>
      </c>
      <c r="E41" s="428">
        <v>0</v>
      </c>
    </row>
    <row r="42" spans="2:5" ht="14.4">
      <c r="B42" s="298" t="s">
        <v>1081</v>
      </c>
      <c r="C42" s="299" t="s">
        <v>1082</v>
      </c>
      <c r="D42" s="451">
        <v>0</v>
      </c>
      <c r="E42" s="428">
        <v>0</v>
      </c>
    </row>
    <row r="43" spans="2:5" ht="28.8">
      <c r="B43" s="461" t="s">
        <v>1083</v>
      </c>
      <c r="C43" s="450" t="s">
        <v>1084</v>
      </c>
      <c r="D43" s="451">
        <v>0</v>
      </c>
      <c r="E43" s="428">
        <v>0</v>
      </c>
    </row>
    <row r="44" spans="2:5" ht="14.4">
      <c r="B44" s="461" t="s">
        <v>1085</v>
      </c>
      <c r="C44" s="450" t="s">
        <v>1086</v>
      </c>
      <c r="D44" s="449">
        <v>0</v>
      </c>
      <c r="E44" s="428">
        <v>0</v>
      </c>
    </row>
    <row r="45" spans="2:5" ht="28.8">
      <c r="B45" s="461" t="s">
        <v>1087</v>
      </c>
      <c r="C45" s="462" t="s">
        <v>1088</v>
      </c>
      <c r="D45" s="449">
        <v>0</v>
      </c>
      <c r="E45" s="428">
        <v>0</v>
      </c>
    </row>
    <row r="46" spans="2:5" ht="14.4">
      <c r="B46" s="461" t="s">
        <v>1089</v>
      </c>
      <c r="C46" s="450" t="s">
        <v>1090</v>
      </c>
      <c r="D46" s="451">
        <v>0</v>
      </c>
      <c r="E46" s="428">
        <v>0</v>
      </c>
    </row>
    <row r="47" spans="2:5" ht="14.4">
      <c r="B47" s="461" t="s">
        <v>1091</v>
      </c>
      <c r="C47" s="450" t="s">
        <v>1092</v>
      </c>
      <c r="D47" s="451">
        <v>0</v>
      </c>
      <c r="E47" s="428">
        <v>0</v>
      </c>
    </row>
    <row r="48" spans="2:5" ht="28.8">
      <c r="B48" s="461" t="s">
        <v>1093</v>
      </c>
      <c r="C48" s="450" t="s">
        <v>1094</v>
      </c>
      <c r="D48" s="451">
        <v>0</v>
      </c>
      <c r="E48" s="428">
        <v>0</v>
      </c>
    </row>
    <row r="49" spans="2:5" ht="28.8">
      <c r="B49" s="461" t="s">
        <v>1095</v>
      </c>
      <c r="C49" s="450" t="s">
        <v>1096</v>
      </c>
      <c r="D49" s="451">
        <v>0</v>
      </c>
      <c r="E49" s="428">
        <v>0</v>
      </c>
    </row>
    <row r="50" spans="2:5" ht="14.4">
      <c r="B50" s="461" t="s">
        <v>1097</v>
      </c>
      <c r="C50" s="450" t="s">
        <v>1098</v>
      </c>
      <c r="D50" s="451">
        <v>0</v>
      </c>
      <c r="E50" s="428">
        <v>0</v>
      </c>
    </row>
    <row r="51" spans="2:5" ht="14.4">
      <c r="B51" s="463" t="s">
        <v>1099</v>
      </c>
      <c r="C51" s="464" t="s">
        <v>1100</v>
      </c>
      <c r="D51" s="465">
        <v>-9456730320.8360996</v>
      </c>
      <c r="E51" s="466">
        <v>-10075513793.171984</v>
      </c>
    </row>
    <row r="52" spans="2:5" ht="14.4">
      <c r="B52" s="820" t="s">
        <v>1101</v>
      </c>
      <c r="C52" s="821"/>
      <c r="D52" s="821"/>
      <c r="E52" s="822"/>
    </row>
    <row r="53" spans="2:5" ht="14.4">
      <c r="B53" s="28">
        <v>23</v>
      </c>
      <c r="C53" s="467" t="s">
        <v>868</v>
      </c>
      <c r="D53" s="456">
        <v>100240941776.22902</v>
      </c>
      <c r="E53" s="428">
        <v>96717205353.602707</v>
      </c>
    </row>
    <row r="54" spans="2:5" ht="14.4">
      <c r="B54" s="468">
        <v>24</v>
      </c>
      <c r="C54" s="469" t="s">
        <v>1038</v>
      </c>
      <c r="D54" s="470">
        <v>2055475232195.8477</v>
      </c>
      <c r="E54" s="471">
        <v>2185869127570.1125</v>
      </c>
    </row>
    <row r="55" spans="2:5" ht="14.4">
      <c r="B55" s="820" t="s">
        <v>722</v>
      </c>
      <c r="C55" s="821"/>
      <c r="D55" s="821"/>
      <c r="E55" s="822"/>
    </row>
    <row r="56" spans="2:5" ht="14.4">
      <c r="B56" s="28">
        <v>25</v>
      </c>
      <c r="C56" s="33" t="s">
        <v>1102</v>
      </c>
      <c r="D56" s="472">
        <v>4.8767769227334563E-2</v>
      </c>
      <c r="E56" s="473">
        <v>4.4246567250399334E-2</v>
      </c>
    </row>
    <row r="57" spans="2:5" ht="14.4">
      <c r="B57" s="298" t="s">
        <v>1103</v>
      </c>
      <c r="C57" s="299" t="s">
        <v>1104</v>
      </c>
      <c r="D57" s="472">
        <f>D53/(D54-D43-D44)</f>
        <v>4.8767769227334563E-2</v>
      </c>
      <c r="E57" s="473">
        <f>E53/(E54-E43-E44)</f>
        <v>4.4246567250399334E-2</v>
      </c>
    </row>
    <row r="58" spans="2:5" ht="14.4">
      <c r="B58" s="298" t="s">
        <v>1105</v>
      </c>
      <c r="C58" s="431" t="s">
        <v>1106</v>
      </c>
      <c r="D58" s="474">
        <f>D53/(D54-D11)</f>
        <v>4.8767769227334563E-2</v>
      </c>
      <c r="E58" s="473">
        <f>E53/(E54-E11)</f>
        <v>4.4246567250399334E-2</v>
      </c>
    </row>
    <row r="59" spans="2:5" ht="14.4">
      <c r="B59" s="298">
        <v>26</v>
      </c>
      <c r="C59" s="299" t="s">
        <v>1107</v>
      </c>
      <c r="D59" s="475">
        <v>0.03</v>
      </c>
      <c r="E59" s="473">
        <v>0.03</v>
      </c>
    </row>
    <row r="60" spans="2:5" ht="14.4">
      <c r="B60" s="298" t="s">
        <v>1108</v>
      </c>
      <c r="C60" s="299" t="s">
        <v>727</v>
      </c>
      <c r="D60" s="476">
        <v>0</v>
      </c>
      <c r="E60" s="477">
        <v>0</v>
      </c>
    </row>
    <row r="61" spans="2:5" ht="14.4">
      <c r="B61" s="298" t="s">
        <v>1109</v>
      </c>
      <c r="C61" s="299" t="s">
        <v>1110</v>
      </c>
      <c r="D61" s="476">
        <v>0</v>
      </c>
      <c r="E61" s="477">
        <v>0</v>
      </c>
    </row>
    <row r="62" spans="2:5" ht="14.4">
      <c r="B62" s="298">
        <v>27</v>
      </c>
      <c r="C62" s="431" t="s">
        <v>734</v>
      </c>
      <c r="D62" s="475">
        <v>0</v>
      </c>
      <c r="E62" s="473">
        <v>0</v>
      </c>
    </row>
    <row r="63" spans="2:5" ht="14.4">
      <c r="B63" s="27" t="s">
        <v>1111</v>
      </c>
      <c r="C63" s="431" t="s">
        <v>736</v>
      </c>
      <c r="D63" s="478">
        <f>D59+D60+D62</f>
        <v>0.03</v>
      </c>
      <c r="E63" s="479">
        <f>E59+E60+E62</f>
        <v>0.03</v>
      </c>
    </row>
    <row r="64" spans="2:5" ht="14.4">
      <c r="B64" s="817" t="s">
        <v>1112</v>
      </c>
      <c r="C64" s="818"/>
      <c r="D64" s="818"/>
      <c r="E64" s="819"/>
    </row>
    <row r="65" spans="2:13" ht="14.4">
      <c r="B65" s="27" t="s">
        <v>1113</v>
      </c>
      <c r="C65" s="431" t="s">
        <v>1114</v>
      </c>
      <c r="D65" s="480"/>
      <c r="E65" s="435"/>
      <c r="M65" s="309"/>
    </row>
    <row r="66" spans="2:13" ht="14.4">
      <c r="B66" s="820" t="s">
        <v>1115</v>
      </c>
      <c r="C66" s="821"/>
      <c r="D66" s="821"/>
      <c r="E66" s="822"/>
    </row>
    <row r="67" spans="2:13" ht="36" customHeight="1">
      <c r="B67" s="298">
        <v>28</v>
      </c>
      <c r="C67" s="299" t="s">
        <v>1116</v>
      </c>
      <c r="D67" s="433">
        <v>642662282918.48071</v>
      </c>
      <c r="E67" s="428">
        <v>632793296442.91541</v>
      </c>
      <c r="M67" s="429"/>
    </row>
    <row r="68" spans="2:13" ht="34.5" customHeight="1">
      <c r="B68" s="298">
        <v>29</v>
      </c>
      <c r="C68" s="299" t="s">
        <v>1117</v>
      </c>
      <c r="D68" s="449">
        <f>D28+D29</f>
        <v>524128082899.90997</v>
      </c>
      <c r="E68" s="428">
        <f>E28+E29</f>
        <v>554177271382.29004</v>
      </c>
      <c r="M68" s="429"/>
    </row>
    <row r="69" spans="2:13" ht="57.6">
      <c r="B69" s="27">
        <v>30</v>
      </c>
      <c r="C69" s="431" t="s">
        <v>1118</v>
      </c>
      <c r="D69" s="481">
        <f>D54-D68+D67</f>
        <v>2174009432214.4185</v>
      </c>
      <c r="E69" s="435">
        <f>E54-E68+E67</f>
        <v>2264485152630.7378</v>
      </c>
      <c r="M69" s="309"/>
    </row>
    <row r="70" spans="2:13" ht="57.6">
      <c r="B70" s="27" t="s">
        <v>1119</v>
      </c>
      <c r="C70" s="431" t="s">
        <v>1120</v>
      </c>
      <c r="D70" s="481">
        <f>D54-D68+D67-D11</f>
        <v>2174009432214.4185</v>
      </c>
      <c r="E70" s="435">
        <f>E54-E68+E67-E11</f>
        <v>2264485152630.7378</v>
      </c>
      <c r="M70" s="309"/>
    </row>
    <row r="71" spans="2:13" ht="57.6">
      <c r="B71" s="298">
        <v>31</v>
      </c>
      <c r="C71" s="299" t="s">
        <v>1121</v>
      </c>
      <c r="D71" s="474">
        <f>D53/D69</f>
        <v>4.6108788807841035E-2</v>
      </c>
      <c r="E71" s="473">
        <f>E53/E69</f>
        <v>4.2710461246011119E-2</v>
      </c>
      <c r="M71" s="429"/>
    </row>
    <row r="72" spans="2:13" ht="57.6">
      <c r="B72" s="298" t="s">
        <v>1122</v>
      </c>
      <c r="C72" s="299" t="s">
        <v>1123</v>
      </c>
      <c r="D72" s="474">
        <f>D53/D70</f>
        <v>4.6108788807841035E-2</v>
      </c>
      <c r="E72" s="473">
        <f>E53/E70</f>
        <v>4.2710461246011119E-2</v>
      </c>
      <c r="M72" s="429"/>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&amp;C&amp;"Calibri"&amp;10&amp;K000000Public&amp;1#_x000D_&amp;"Calibri"&amp;11&amp;K000000CS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A250B-7880-40B4-BED3-11B3A0A6140C}">
  <sheetPr>
    <tabColor rgb="FF92D050"/>
  </sheetPr>
  <dimension ref="B2:D17"/>
  <sheetViews>
    <sheetView showGridLines="0" view="pageLayout" zoomScaleNormal="100" workbookViewId="0">
      <selection activeCell="D8" sqref="D8"/>
    </sheetView>
  </sheetViews>
  <sheetFormatPr defaultColWidth="9.109375" defaultRowHeight="14.4"/>
  <cols>
    <col min="3" max="3" width="51.44140625" customWidth="1"/>
    <col min="4" max="4" width="34.88671875" customWidth="1"/>
  </cols>
  <sheetData>
    <row r="2" spans="2:4" ht="18.75" customHeight="1">
      <c r="B2" s="823" t="s">
        <v>1124</v>
      </c>
      <c r="C2" s="823"/>
      <c r="D2" s="823"/>
    </row>
    <row r="3" spans="2:4">
      <c r="B3" s="823"/>
      <c r="C3" s="823"/>
      <c r="D3" s="823"/>
    </row>
    <row r="4" spans="2:4">
      <c r="D4" s="26" t="s">
        <v>1</v>
      </c>
    </row>
    <row r="5" spans="2:4">
      <c r="B5" s="33"/>
      <c r="C5" s="33"/>
      <c r="D5" s="482" t="s">
        <v>1040</v>
      </c>
    </row>
    <row r="6" spans="2:4" ht="28.8">
      <c r="B6" s="483" t="s">
        <v>1125</v>
      </c>
      <c r="C6" s="483" t="s">
        <v>1126</v>
      </c>
      <c r="D6" s="430">
        <f>D7+D8</f>
        <v>1346538650570.0903</v>
      </c>
    </row>
    <row r="7" spans="2:4">
      <c r="B7" s="448" t="s">
        <v>1127</v>
      </c>
      <c r="C7" s="484" t="s">
        <v>1128</v>
      </c>
      <c r="D7" s="435">
        <v>0</v>
      </c>
    </row>
    <row r="8" spans="2:4">
      <c r="B8" s="448" t="s">
        <v>1129</v>
      </c>
      <c r="C8" s="484" t="s">
        <v>1130</v>
      </c>
      <c r="D8" s="430">
        <f>D9+D10+D11+D12+D13+D14+D15+D16+D17</f>
        <v>1346538650570.0903</v>
      </c>
    </row>
    <row r="9" spans="2:4">
      <c r="B9" s="448" t="s">
        <v>1131</v>
      </c>
      <c r="C9" s="484" t="s">
        <v>1132</v>
      </c>
      <c r="D9" s="435">
        <v>0</v>
      </c>
    </row>
    <row r="10" spans="2:4">
      <c r="B10" s="448" t="s">
        <v>203</v>
      </c>
      <c r="C10" s="484" t="s">
        <v>1133</v>
      </c>
      <c r="D10" s="435">
        <v>311293799555.50848</v>
      </c>
    </row>
    <row r="11" spans="2:4" ht="43.2">
      <c r="B11" s="448" t="s">
        <v>1134</v>
      </c>
      <c r="C11" s="485" t="s">
        <v>1135</v>
      </c>
      <c r="D11" s="435">
        <v>982040998.48209906</v>
      </c>
    </row>
    <row r="12" spans="2:4">
      <c r="B12" s="448" t="s">
        <v>1136</v>
      </c>
      <c r="C12" s="484" t="s">
        <v>1137</v>
      </c>
      <c r="D12" s="435">
        <v>38886499245.811943</v>
      </c>
    </row>
    <row r="13" spans="2:4">
      <c r="B13" s="448" t="s">
        <v>1138</v>
      </c>
      <c r="C13" s="484" t="s">
        <v>1139</v>
      </c>
      <c r="D13" s="435">
        <v>612650317994.8429</v>
      </c>
    </row>
    <row r="14" spans="2:4">
      <c r="B14" s="448" t="s">
        <v>1140</v>
      </c>
      <c r="C14" s="484" t="s">
        <v>1141</v>
      </c>
      <c r="D14" s="435">
        <v>119267883382.3295</v>
      </c>
    </row>
    <row r="15" spans="2:4">
      <c r="B15" s="448" t="s">
        <v>1142</v>
      </c>
      <c r="C15" s="485" t="s">
        <v>1143</v>
      </c>
      <c r="D15" s="435">
        <v>222883148194.16266</v>
      </c>
    </row>
    <row r="16" spans="2:4">
      <c r="B16" s="448" t="s">
        <v>1144</v>
      </c>
      <c r="C16" s="484" t="s">
        <v>1145</v>
      </c>
      <c r="D16" s="435">
        <v>13591099978.363293</v>
      </c>
    </row>
    <row r="17" spans="2:4" ht="28.8">
      <c r="B17" s="448" t="s">
        <v>1146</v>
      </c>
      <c r="C17" s="484" t="s">
        <v>1147</v>
      </c>
      <c r="D17" s="435">
        <v>26983861220.589378</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9CBDF-68D3-4F81-9C7A-89E72D5F1402}">
  <sheetPr>
    <tabColor rgb="FF92D050"/>
  </sheetPr>
  <dimension ref="A1:D9"/>
  <sheetViews>
    <sheetView showGridLines="0" view="pageLayout" topLeftCell="D1" zoomScaleNormal="100" workbookViewId="0">
      <selection activeCell="D8" sqref="D8"/>
    </sheetView>
  </sheetViews>
  <sheetFormatPr defaultColWidth="9.109375" defaultRowHeight="14.4"/>
  <cols>
    <col min="3" max="3" width="55.88671875" customWidth="1"/>
    <col min="4" max="4" width="126" bestFit="1" customWidth="1"/>
  </cols>
  <sheetData>
    <row r="1" spans="1:4">
      <c r="A1" s="486"/>
    </row>
    <row r="2" spans="1:4" ht="18">
      <c r="B2" s="487" t="s">
        <v>1148</v>
      </c>
    </row>
    <row r="6" spans="1:4">
      <c r="B6" s="33"/>
      <c r="C6" s="679"/>
      <c r="D6" s="488" t="s">
        <v>1</v>
      </c>
    </row>
    <row r="7" spans="1:4">
      <c r="B7" s="489" t="s">
        <v>757</v>
      </c>
      <c r="C7" s="679"/>
      <c r="D7" s="448" t="s">
        <v>758</v>
      </c>
    </row>
    <row r="8" spans="1:4" ht="43.2">
      <c r="B8" s="352" t="s">
        <v>760</v>
      </c>
      <c r="C8" s="490" t="s">
        <v>1149</v>
      </c>
      <c r="D8" s="491" t="s">
        <v>1150</v>
      </c>
    </row>
    <row r="9" spans="1:4" ht="34.5" customHeight="1">
      <c r="B9" s="352" t="s">
        <v>763</v>
      </c>
      <c r="C9" s="448" t="s">
        <v>1151</v>
      </c>
      <c r="D9" s="491" t="s">
        <v>1152</v>
      </c>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43F6E-D72D-4A43-BB3C-F385380E0211}">
  <sheetPr>
    <tabColor rgb="FF7030A0"/>
    <pageSetUpPr fitToPage="1"/>
  </sheetPr>
  <dimension ref="A1:Q30"/>
  <sheetViews>
    <sheetView showGridLines="0" zoomScaleNormal="100" workbookViewId="0">
      <selection activeCell="C37" sqref="C37"/>
    </sheetView>
  </sheetViews>
  <sheetFormatPr defaultRowHeight="14.4"/>
  <cols>
    <col min="1" max="1" width="5.6640625" customWidth="1"/>
    <col min="2" max="2" width="24" bestFit="1" customWidth="1"/>
    <col min="3" max="17" width="16.44140625" customWidth="1"/>
  </cols>
  <sheetData>
    <row r="1" spans="1:17" ht="18">
      <c r="A1" s="1" t="s">
        <v>0</v>
      </c>
    </row>
    <row r="2" spans="1:17" ht="15.6">
      <c r="A2" s="2"/>
      <c r="B2" s="3"/>
      <c r="C2" s="3"/>
      <c r="D2" s="3"/>
      <c r="E2" s="3"/>
      <c r="F2" s="3"/>
      <c r="G2" s="3"/>
      <c r="H2" s="3"/>
      <c r="I2" s="3"/>
      <c r="J2" s="3"/>
      <c r="K2" s="3"/>
      <c r="L2" s="3"/>
      <c r="M2" s="3"/>
      <c r="N2" s="3"/>
      <c r="O2" s="3"/>
      <c r="P2" s="3"/>
      <c r="Q2" s="3"/>
    </row>
    <row r="3" spans="1:17" ht="16.2" thickBot="1">
      <c r="A3" s="2"/>
      <c r="B3" s="3"/>
      <c r="C3" s="3"/>
      <c r="D3" s="3"/>
      <c r="E3" s="3"/>
      <c r="F3" s="3"/>
      <c r="G3" s="3"/>
      <c r="H3" s="3"/>
      <c r="I3" s="3"/>
      <c r="J3" s="3"/>
      <c r="K3" s="3"/>
      <c r="L3" s="3"/>
      <c r="M3" s="3"/>
      <c r="N3" s="3"/>
      <c r="O3" s="3"/>
      <c r="P3" s="3"/>
      <c r="Q3" s="3"/>
    </row>
    <row r="4" spans="1:17" ht="16.2" thickBot="1">
      <c r="A4" s="4"/>
      <c r="B4" s="4"/>
      <c r="C4" s="5" t="s">
        <v>1</v>
      </c>
      <c r="D4" s="6" t="s">
        <v>2</v>
      </c>
      <c r="E4" s="6" t="s">
        <v>3</v>
      </c>
      <c r="F4" s="6" t="s">
        <v>4</v>
      </c>
      <c r="G4" s="6" t="s">
        <v>5</v>
      </c>
      <c r="H4" s="6" t="s">
        <v>6</v>
      </c>
      <c r="I4" s="6" t="s">
        <v>7</v>
      </c>
      <c r="J4" s="6" t="s">
        <v>8</v>
      </c>
      <c r="K4" s="6" t="s">
        <v>9</v>
      </c>
      <c r="L4" s="6" t="s">
        <v>10</v>
      </c>
      <c r="M4" s="6" t="s">
        <v>11</v>
      </c>
      <c r="N4" s="6" t="s">
        <v>12</v>
      </c>
      <c r="O4" s="6" t="s">
        <v>13</v>
      </c>
      <c r="P4" s="6" t="s">
        <v>14</v>
      </c>
      <c r="Q4" s="6" t="s">
        <v>15</v>
      </c>
    </row>
    <row r="5" spans="1:17" ht="40.5" customHeight="1" thickBot="1">
      <c r="A5" s="4"/>
      <c r="B5" s="7">
        <f>+'[1]F_18.00.a'!I18+'[1]F_18.00.a'!I36+'[1]F_18.00.a'!I54</f>
        <v>307102891943</v>
      </c>
      <c r="C5" s="667" t="s">
        <v>16</v>
      </c>
      <c r="D5" s="668"/>
      <c r="E5" s="668"/>
      <c r="F5" s="668"/>
      <c r="G5" s="668"/>
      <c r="H5" s="669"/>
      <c r="I5" s="670" t="s">
        <v>17</v>
      </c>
      <c r="J5" s="668"/>
      <c r="K5" s="668"/>
      <c r="L5" s="668"/>
      <c r="M5" s="668"/>
      <c r="N5" s="669"/>
      <c r="O5" s="671" t="s">
        <v>18</v>
      </c>
      <c r="P5" s="667" t="s">
        <v>19</v>
      </c>
      <c r="Q5" s="669"/>
    </row>
    <row r="6" spans="1:17" ht="57.75" customHeight="1" thickBot="1">
      <c r="A6" s="4"/>
      <c r="C6" s="673" t="s">
        <v>20</v>
      </c>
      <c r="D6" s="674"/>
      <c r="E6" s="675"/>
      <c r="F6" s="676" t="s">
        <v>21</v>
      </c>
      <c r="G6" s="674"/>
      <c r="H6" s="675"/>
      <c r="I6" s="676" t="s">
        <v>22</v>
      </c>
      <c r="J6" s="674"/>
      <c r="K6" s="675"/>
      <c r="L6" s="676" t="s">
        <v>23</v>
      </c>
      <c r="M6" s="674"/>
      <c r="N6" s="675"/>
      <c r="O6" s="672"/>
      <c r="P6" s="677" t="s">
        <v>20</v>
      </c>
      <c r="Q6" s="677" t="s">
        <v>21</v>
      </c>
    </row>
    <row r="7" spans="1:17" ht="16.2" thickBot="1">
      <c r="A7" s="4"/>
      <c r="B7" s="8"/>
      <c r="C7" s="9"/>
      <c r="D7" s="10" t="s">
        <v>24</v>
      </c>
      <c r="E7" s="10" t="s">
        <v>25</v>
      </c>
      <c r="F7" s="9"/>
      <c r="G7" s="10" t="s">
        <v>25</v>
      </c>
      <c r="H7" s="10" t="s">
        <v>26</v>
      </c>
      <c r="I7" s="11"/>
      <c r="J7" s="10" t="s">
        <v>24</v>
      </c>
      <c r="K7" s="10" t="s">
        <v>25</v>
      </c>
      <c r="L7" s="9"/>
      <c r="M7" s="10" t="s">
        <v>25</v>
      </c>
      <c r="N7" s="10" t="s">
        <v>26</v>
      </c>
      <c r="O7" s="9"/>
      <c r="P7" s="678"/>
      <c r="Q7" s="678"/>
    </row>
    <row r="8" spans="1:17" ht="24.6" thickBot="1">
      <c r="A8" s="12" t="s">
        <v>27</v>
      </c>
      <c r="B8" s="13" t="s">
        <v>28</v>
      </c>
      <c r="C8" s="14">
        <v>40226614927</v>
      </c>
      <c r="D8" s="7">
        <v>40226614927</v>
      </c>
      <c r="E8" s="7">
        <v>0</v>
      </c>
      <c r="F8" s="7">
        <v>0</v>
      </c>
      <c r="G8" s="7">
        <v>0</v>
      </c>
      <c r="H8" s="7">
        <v>0</v>
      </c>
      <c r="I8" s="7">
        <v>0</v>
      </c>
      <c r="J8" s="7">
        <v>0</v>
      </c>
      <c r="K8" s="7">
        <v>0</v>
      </c>
      <c r="L8" s="7">
        <v>0</v>
      </c>
      <c r="M8" s="7">
        <v>0</v>
      </c>
      <c r="N8" s="7">
        <v>0</v>
      </c>
      <c r="O8" s="7"/>
      <c r="P8" s="7">
        <v>0</v>
      </c>
      <c r="Q8" s="7">
        <v>0</v>
      </c>
    </row>
    <row r="9" spans="1:17" ht="15" thickBot="1">
      <c r="A9" s="12" t="s">
        <v>29</v>
      </c>
      <c r="B9" s="13" t="s">
        <v>30</v>
      </c>
      <c r="C9" s="7">
        <v>1477560235067</v>
      </c>
      <c r="D9" s="7">
        <v>1411657433752</v>
      </c>
      <c r="E9" s="7">
        <v>65706460566</v>
      </c>
      <c r="F9" s="7">
        <v>13568605624</v>
      </c>
      <c r="G9" s="7">
        <v>0</v>
      </c>
      <c r="H9" s="7">
        <v>13373695055</v>
      </c>
      <c r="I9" s="7">
        <v>-3405080322</v>
      </c>
      <c r="J9" s="7">
        <v>-971672943</v>
      </c>
      <c r="K9" s="7">
        <v>-2431016196</v>
      </c>
      <c r="L9" s="7">
        <v>-5908538676</v>
      </c>
      <c r="M9" s="7">
        <v>0</v>
      </c>
      <c r="N9" s="7">
        <v>-5819735752</v>
      </c>
      <c r="O9" s="7">
        <v>-85977530</v>
      </c>
      <c r="P9" s="7">
        <v>1221284759122</v>
      </c>
      <c r="Q9" s="7">
        <v>6007269836</v>
      </c>
    </row>
    <row r="10" spans="1:17" ht="15" thickBot="1">
      <c r="A10" s="15" t="s">
        <v>31</v>
      </c>
      <c r="B10" s="16" t="s">
        <v>32</v>
      </c>
      <c r="C10" s="7">
        <v>510759197778</v>
      </c>
      <c r="D10" s="7">
        <v>510759197778</v>
      </c>
      <c r="E10" s="7">
        <v>0</v>
      </c>
      <c r="F10" s="7">
        <v>0</v>
      </c>
      <c r="G10" s="7">
        <v>0</v>
      </c>
      <c r="H10" s="7">
        <v>0</v>
      </c>
      <c r="I10" s="7">
        <v>-40892</v>
      </c>
      <c r="J10" s="7">
        <v>-40892</v>
      </c>
      <c r="K10" s="7">
        <v>0</v>
      </c>
      <c r="L10" s="7">
        <v>0</v>
      </c>
      <c r="M10" s="7">
        <v>0</v>
      </c>
      <c r="N10" s="7">
        <v>0</v>
      </c>
      <c r="O10" s="7">
        <v>0</v>
      </c>
      <c r="P10" s="7">
        <v>510759155401</v>
      </c>
      <c r="Q10" s="7">
        <v>0</v>
      </c>
    </row>
    <row r="11" spans="1:17" ht="15" thickBot="1">
      <c r="A11" s="15" t="s">
        <v>33</v>
      </c>
      <c r="B11" s="16" t="s">
        <v>34</v>
      </c>
      <c r="C11" s="7">
        <v>10791131944</v>
      </c>
      <c r="D11" s="7">
        <v>10189762907</v>
      </c>
      <c r="E11" s="7">
        <v>601369037</v>
      </c>
      <c r="F11" s="7">
        <v>678929402</v>
      </c>
      <c r="G11" s="7">
        <v>0</v>
      </c>
      <c r="H11" s="7">
        <v>678929402</v>
      </c>
      <c r="I11" s="7">
        <v>-5240355</v>
      </c>
      <c r="J11" s="7">
        <v>-2991339</v>
      </c>
      <c r="K11" s="7">
        <v>-2249016</v>
      </c>
      <c r="L11" s="7">
        <v>-46576602</v>
      </c>
      <c r="M11" s="7">
        <v>0</v>
      </c>
      <c r="N11" s="7">
        <v>-46576602</v>
      </c>
      <c r="O11" s="7">
        <v>0</v>
      </c>
      <c r="P11" s="7">
        <v>3925370230</v>
      </c>
      <c r="Q11" s="7">
        <v>632352800</v>
      </c>
    </row>
    <row r="12" spans="1:17" ht="15" thickBot="1">
      <c r="A12" s="15" t="s">
        <v>35</v>
      </c>
      <c r="B12" s="16" t="s">
        <v>36</v>
      </c>
      <c r="C12" s="7">
        <v>3616828059</v>
      </c>
      <c r="D12" s="7">
        <v>3601218349</v>
      </c>
      <c r="E12" s="7">
        <v>15609710</v>
      </c>
      <c r="F12" s="7">
        <v>144329938</v>
      </c>
      <c r="G12" s="7">
        <v>0</v>
      </c>
      <c r="H12" s="7">
        <v>144329938</v>
      </c>
      <c r="I12" s="7">
        <v>-151622</v>
      </c>
      <c r="J12" s="7">
        <v>-142356</v>
      </c>
      <c r="K12" s="7">
        <v>-9266</v>
      </c>
      <c r="L12" s="7">
        <v>-126557443</v>
      </c>
      <c r="M12" s="7">
        <v>0</v>
      </c>
      <c r="N12" s="7">
        <v>-126557443</v>
      </c>
      <c r="O12" s="7">
        <v>0</v>
      </c>
      <c r="P12" s="7">
        <v>26119590</v>
      </c>
      <c r="Q12" s="7">
        <v>17462284</v>
      </c>
    </row>
    <row r="13" spans="1:17" ht="15" thickBot="1">
      <c r="A13" s="15" t="s">
        <v>37</v>
      </c>
      <c r="B13" s="16" t="s">
        <v>38</v>
      </c>
      <c r="C13" s="7">
        <v>25883310335</v>
      </c>
      <c r="D13" s="7">
        <v>25711343817</v>
      </c>
      <c r="E13" s="7">
        <v>171966518</v>
      </c>
      <c r="F13" s="7">
        <v>5222123</v>
      </c>
      <c r="G13" s="7">
        <v>0</v>
      </c>
      <c r="H13" s="7">
        <v>5222123</v>
      </c>
      <c r="I13" s="7">
        <v>-31413906</v>
      </c>
      <c r="J13" s="7">
        <v>-27342608</v>
      </c>
      <c r="K13" s="7">
        <v>-4071298</v>
      </c>
      <c r="L13" s="7">
        <v>-4383224</v>
      </c>
      <c r="M13" s="7">
        <v>0</v>
      </c>
      <c r="N13" s="7">
        <v>-4383224</v>
      </c>
      <c r="O13" s="7">
        <v>0</v>
      </c>
      <c r="P13" s="7">
        <v>7194549409</v>
      </c>
      <c r="Q13" s="7">
        <v>0</v>
      </c>
    </row>
    <row r="14" spans="1:17" ht="15" thickBot="1">
      <c r="A14" s="15" t="s">
        <v>39</v>
      </c>
      <c r="B14" s="16" t="s">
        <v>40</v>
      </c>
      <c r="C14" s="7">
        <v>305218898426</v>
      </c>
      <c r="D14" s="7">
        <v>270230276790</v>
      </c>
      <c r="E14" s="7">
        <v>34820268781</v>
      </c>
      <c r="F14" s="7">
        <v>4944827140</v>
      </c>
      <c r="G14" s="7">
        <v>0</v>
      </c>
      <c r="H14" s="7">
        <v>4803809593</v>
      </c>
      <c r="I14" s="7">
        <v>-1986409680</v>
      </c>
      <c r="J14" s="7">
        <v>-599073083</v>
      </c>
      <c r="K14" s="7">
        <v>-1385671269</v>
      </c>
      <c r="L14" s="7">
        <v>-3001773132</v>
      </c>
      <c r="M14" s="7">
        <v>0</v>
      </c>
      <c r="N14" s="7">
        <v>-2936034345</v>
      </c>
      <c r="O14" s="7">
        <v>-16039817</v>
      </c>
      <c r="P14" s="7">
        <v>173737761083</v>
      </c>
      <c r="Q14" s="7">
        <v>1742386800</v>
      </c>
    </row>
    <row r="15" spans="1:17" ht="15" thickBot="1">
      <c r="A15" s="15" t="s">
        <v>41</v>
      </c>
      <c r="B15" s="17" t="s">
        <v>42</v>
      </c>
      <c r="C15" s="7">
        <v>130588163957</v>
      </c>
      <c r="D15" s="7">
        <v>117739304581</v>
      </c>
      <c r="E15" s="7">
        <v>12806788069</v>
      </c>
      <c r="F15" s="7">
        <v>3637823276</v>
      </c>
      <c r="G15" s="7">
        <v>0</v>
      </c>
      <c r="H15" s="7">
        <v>3499233434</v>
      </c>
      <c r="I15" s="7">
        <v>-1035947124</v>
      </c>
      <c r="J15" s="7">
        <v>-425512593</v>
      </c>
      <c r="K15" s="7">
        <v>-608977468</v>
      </c>
      <c r="L15" s="7">
        <v>-1842648557</v>
      </c>
      <c r="M15" s="7">
        <v>0</v>
      </c>
      <c r="N15" s="7">
        <v>-1777863712</v>
      </c>
      <c r="O15" s="7">
        <v>-14062247</v>
      </c>
      <c r="P15" s="7">
        <v>88595171257</v>
      </c>
      <c r="Q15" s="7">
        <v>1451307124</v>
      </c>
    </row>
    <row r="16" spans="1:17" ht="15" thickBot="1">
      <c r="A16" s="15" t="s">
        <v>43</v>
      </c>
      <c r="B16" s="16" t="s">
        <v>44</v>
      </c>
      <c r="C16" s="7">
        <v>621290868525</v>
      </c>
      <c r="D16" s="7">
        <v>591165634111</v>
      </c>
      <c r="E16" s="7">
        <v>30097246520</v>
      </c>
      <c r="F16" s="7">
        <v>7795297021</v>
      </c>
      <c r="G16" s="7">
        <v>0</v>
      </c>
      <c r="H16" s="7">
        <v>7741403999</v>
      </c>
      <c r="I16" s="7">
        <v>-1381823867</v>
      </c>
      <c r="J16" s="7">
        <v>-342082665</v>
      </c>
      <c r="K16" s="7">
        <v>-1039015347</v>
      </c>
      <c r="L16" s="7">
        <v>-2729248275</v>
      </c>
      <c r="M16" s="7">
        <v>0</v>
      </c>
      <c r="N16" s="7">
        <v>-2706184138</v>
      </c>
      <c r="O16" s="7">
        <v>-69937713</v>
      </c>
      <c r="P16" s="7">
        <v>525641803409</v>
      </c>
      <c r="Q16" s="7">
        <v>3615067952</v>
      </c>
    </row>
    <row r="17" spans="1:17" ht="15" thickBot="1">
      <c r="A17" s="18" t="s">
        <v>45</v>
      </c>
      <c r="B17" s="19" t="s">
        <v>46</v>
      </c>
      <c r="C17" s="7">
        <v>314789976915</v>
      </c>
      <c r="D17" s="7">
        <v>314279659659</v>
      </c>
      <c r="E17" s="7">
        <v>510317256</v>
      </c>
      <c r="F17" s="7">
        <v>0</v>
      </c>
      <c r="G17" s="7">
        <v>0</v>
      </c>
      <c r="H17" s="7">
        <v>0</v>
      </c>
      <c r="I17" s="7">
        <v>-5261301</v>
      </c>
      <c r="J17" s="7">
        <v>-4643407</v>
      </c>
      <c r="K17" s="7">
        <v>-617894</v>
      </c>
      <c r="L17" s="7">
        <v>0</v>
      </c>
      <c r="M17" s="7">
        <v>0</v>
      </c>
      <c r="N17" s="7">
        <v>0</v>
      </c>
      <c r="O17" s="7">
        <v>0</v>
      </c>
      <c r="P17" s="7">
        <v>540856773</v>
      </c>
      <c r="Q17" s="7">
        <v>0</v>
      </c>
    </row>
    <row r="18" spans="1:17" ht="15" thickBot="1">
      <c r="A18" s="15" t="s">
        <v>47</v>
      </c>
      <c r="B18" s="16" t="s">
        <v>32</v>
      </c>
      <c r="C18" s="7">
        <v>0</v>
      </c>
      <c r="D18" s="7">
        <v>0</v>
      </c>
      <c r="E18" s="7">
        <v>0</v>
      </c>
      <c r="F18" s="7">
        <v>0</v>
      </c>
      <c r="G18" s="7">
        <v>0</v>
      </c>
      <c r="H18" s="7">
        <v>0</v>
      </c>
      <c r="I18" s="7">
        <v>0</v>
      </c>
      <c r="J18" s="7">
        <v>0</v>
      </c>
      <c r="K18" s="7">
        <v>0</v>
      </c>
      <c r="L18" s="7">
        <v>0</v>
      </c>
      <c r="M18" s="7">
        <v>0</v>
      </c>
      <c r="N18" s="7">
        <v>0</v>
      </c>
      <c r="O18" s="7">
        <v>0</v>
      </c>
      <c r="P18" s="7">
        <v>0</v>
      </c>
      <c r="Q18" s="7">
        <v>0</v>
      </c>
    </row>
    <row r="19" spans="1:17" ht="15" thickBot="1">
      <c r="A19" s="15" t="s">
        <v>48</v>
      </c>
      <c r="B19" s="16" t="s">
        <v>34</v>
      </c>
      <c r="C19" s="7">
        <v>307102891943</v>
      </c>
      <c r="D19" s="7">
        <v>307102891943</v>
      </c>
      <c r="E19" s="7">
        <v>0</v>
      </c>
      <c r="F19" s="7">
        <v>0</v>
      </c>
      <c r="G19" s="7">
        <v>0</v>
      </c>
      <c r="H19" s="7">
        <v>0</v>
      </c>
      <c r="I19" s="7">
        <v>-2793638</v>
      </c>
      <c r="J19" s="7">
        <v>-2793638</v>
      </c>
      <c r="K19" s="7">
        <v>0</v>
      </c>
      <c r="L19" s="7">
        <v>0</v>
      </c>
      <c r="M19" s="7">
        <v>0</v>
      </c>
      <c r="N19" s="7">
        <v>0</v>
      </c>
      <c r="O19" s="7">
        <v>0</v>
      </c>
      <c r="P19" s="7">
        <v>0</v>
      </c>
      <c r="Q19" s="7">
        <v>0</v>
      </c>
    </row>
    <row r="20" spans="1:17" ht="15" thickBot="1">
      <c r="A20" s="15" t="s">
        <v>49</v>
      </c>
      <c r="B20" s="16" t="s">
        <v>36</v>
      </c>
      <c r="C20" s="7">
        <v>3248819473</v>
      </c>
      <c r="D20" s="7">
        <v>3248819473</v>
      </c>
      <c r="E20" s="7">
        <v>0</v>
      </c>
      <c r="F20" s="7">
        <v>0</v>
      </c>
      <c r="G20" s="7">
        <v>0</v>
      </c>
      <c r="H20" s="7">
        <v>0</v>
      </c>
      <c r="I20" s="7">
        <v>-612363</v>
      </c>
      <c r="J20" s="7">
        <v>-612363</v>
      </c>
      <c r="K20" s="7">
        <v>0</v>
      </c>
      <c r="L20" s="7">
        <v>0</v>
      </c>
      <c r="M20" s="7">
        <v>0</v>
      </c>
      <c r="N20" s="7">
        <v>0</v>
      </c>
      <c r="O20" s="7">
        <v>0</v>
      </c>
      <c r="P20" s="7">
        <v>0</v>
      </c>
      <c r="Q20" s="7">
        <v>0</v>
      </c>
    </row>
    <row r="21" spans="1:17" ht="15" thickBot="1">
      <c r="A21" s="15" t="s">
        <v>50</v>
      </c>
      <c r="B21" s="16" t="s">
        <v>38</v>
      </c>
      <c r="C21" s="7">
        <v>1669091141</v>
      </c>
      <c r="D21" s="7">
        <v>1669091141</v>
      </c>
      <c r="E21" s="7">
        <v>0</v>
      </c>
      <c r="F21" s="7">
        <v>0</v>
      </c>
      <c r="G21" s="7">
        <v>0</v>
      </c>
      <c r="H21" s="7">
        <v>0</v>
      </c>
      <c r="I21" s="7">
        <v>-99853</v>
      </c>
      <c r="J21" s="7">
        <v>-99853</v>
      </c>
      <c r="K21" s="7">
        <v>0</v>
      </c>
      <c r="L21" s="7">
        <v>0</v>
      </c>
      <c r="M21" s="7">
        <v>0</v>
      </c>
      <c r="N21" s="7">
        <v>0</v>
      </c>
      <c r="O21" s="7">
        <v>0</v>
      </c>
      <c r="P21" s="7">
        <v>0</v>
      </c>
      <c r="Q21" s="7">
        <v>0</v>
      </c>
    </row>
    <row r="22" spans="1:17" ht="15" thickBot="1">
      <c r="A22" s="15" t="s">
        <v>51</v>
      </c>
      <c r="B22" s="16" t="s">
        <v>40</v>
      </c>
      <c r="C22" s="7">
        <v>2769174358</v>
      </c>
      <c r="D22" s="7">
        <v>2258857102</v>
      </c>
      <c r="E22" s="7">
        <v>510317256</v>
      </c>
      <c r="F22" s="7">
        <v>0</v>
      </c>
      <c r="G22" s="7">
        <v>0</v>
      </c>
      <c r="H22" s="7">
        <v>0</v>
      </c>
      <c r="I22" s="7">
        <v>-1755447</v>
      </c>
      <c r="J22" s="7">
        <v>-1137553</v>
      </c>
      <c r="K22" s="7">
        <v>-617894</v>
      </c>
      <c r="L22" s="7">
        <v>0</v>
      </c>
      <c r="M22" s="7">
        <v>0</v>
      </c>
      <c r="N22" s="7">
        <v>0</v>
      </c>
      <c r="O22" s="7">
        <v>0</v>
      </c>
      <c r="P22" s="7">
        <v>540856773</v>
      </c>
      <c r="Q22" s="7">
        <v>0</v>
      </c>
    </row>
    <row r="23" spans="1:17" ht="15" thickBot="1">
      <c r="A23" s="18" t="s">
        <v>52</v>
      </c>
      <c r="B23" s="19" t="s">
        <v>53</v>
      </c>
      <c r="C23" s="20">
        <v>285171293853</v>
      </c>
      <c r="D23" s="20">
        <v>272635905143</v>
      </c>
      <c r="E23" s="20">
        <v>12401885058</v>
      </c>
      <c r="F23" s="20">
        <v>782624167</v>
      </c>
      <c r="G23" s="20">
        <v>0</v>
      </c>
      <c r="H23" s="20">
        <v>777439673</v>
      </c>
      <c r="I23" s="7">
        <v>114079592</v>
      </c>
      <c r="J23" s="7">
        <v>50200239</v>
      </c>
      <c r="K23" s="7">
        <v>63780112</v>
      </c>
      <c r="L23" s="7">
        <v>168550491</v>
      </c>
      <c r="M23" s="7">
        <v>0</v>
      </c>
      <c r="N23" s="7">
        <v>168493536</v>
      </c>
      <c r="O23" s="21"/>
      <c r="P23" s="20">
        <v>63868847028</v>
      </c>
      <c r="Q23" s="20">
        <v>328174310</v>
      </c>
    </row>
    <row r="24" spans="1:17" ht="15" thickBot="1">
      <c r="A24" s="15" t="s">
        <v>54</v>
      </c>
      <c r="B24" s="16" t="s">
        <v>32</v>
      </c>
      <c r="C24" s="20">
        <v>0</v>
      </c>
      <c r="D24" s="20">
        <v>0</v>
      </c>
      <c r="E24" s="20">
        <v>0</v>
      </c>
      <c r="F24" s="20">
        <v>0</v>
      </c>
      <c r="G24" s="20">
        <v>0</v>
      </c>
      <c r="H24" s="20">
        <v>0</v>
      </c>
      <c r="I24" s="7">
        <v>0</v>
      </c>
      <c r="J24" s="7">
        <v>0</v>
      </c>
      <c r="K24" s="7">
        <v>0</v>
      </c>
      <c r="L24" s="7">
        <v>0</v>
      </c>
      <c r="M24" s="7">
        <v>0</v>
      </c>
      <c r="N24" s="7">
        <v>0</v>
      </c>
      <c r="O24" s="21"/>
      <c r="P24" s="20">
        <v>0</v>
      </c>
      <c r="Q24" s="20">
        <v>0</v>
      </c>
    </row>
    <row r="25" spans="1:17" ht="15" thickBot="1">
      <c r="A25" s="15" t="s">
        <v>55</v>
      </c>
      <c r="B25" s="16" t="s">
        <v>34</v>
      </c>
      <c r="C25" s="20">
        <v>15180835652</v>
      </c>
      <c r="D25" s="20">
        <v>14938961715</v>
      </c>
      <c r="E25" s="20">
        <v>241873937</v>
      </c>
      <c r="F25" s="20">
        <v>0</v>
      </c>
      <c r="G25" s="20">
        <v>0</v>
      </c>
      <c r="H25" s="20">
        <v>0</v>
      </c>
      <c r="I25" s="7">
        <v>1318250</v>
      </c>
      <c r="J25" s="7">
        <v>246838</v>
      </c>
      <c r="K25" s="7">
        <v>1071412</v>
      </c>
      <c r="L25" s="7">
        <v>0</v>
      </c>
      <c r="M25" s="7">
        <v>0</v>
      </c>
      <c r="N25" s="7">
        <v>0</v>
      </c>
      <c r="O25" s="21"/>
      <c r="P25" s="20">
        <v>3612821842</v>
      </c>
      <c r="Q25" s="20">
        <v>0</v>
      </c>
    </row>
    <row r="26" spans="1:17" ht="15" thickBot="1">
      <c r="A26" s="15" t="s">
        <v>56</v>
      </c>
      <c r="B26" s="16" t="s">
        <v>36</v>
      </c>
      <c r="C26" s="20">
        <v>2115851198</v>
      </c>
      <c r="D26" s="20">
        <v>2115540000</v>
      </c>
      <c r="E26" s="20">
        <v>311198</v>
      </c>
      <c r="F26" s="20">
        <v>0</v>
      </c>
      <c r="G26" s="20">
        <v>0</v>
      </c>
      <c r="H26" s="20">
        <v>0</v>
      </c>
      <c r="I26" s="7">
        <v>10</v>
      </c>
      <c r="J26" s="7">
        <v>0</v>
      </c>
      <c r="K26" s="7">
        <v>10</v>
      </c>
      <c r="L26" s="7">
        <v>0</v>
      </c>
      <c r="M26" s="7">
        <v>0</v>
      </c>
      <c r="N26" s="7">
        <v>0</v>
      </c>
      <c r="O26" s="21"/>
      <c r="P26" s="20">
        <v>0</v>
      </c>
      <c r="Q26" s="20">
        <v>0</v>
      </c>
    </row>
    <row r="27" spans="1:17" ht="15" thickBot="1">
      <c r="A27" s="15" t="s">
        <v>57</v>
      </c>
      <c r="B27" s="16" t="s">
        <v>38</v>
      </c>
      <c r="C27" s="20">
        <v>16510082347</v>
      </c>
      <c r="D27" s="20">
        <v>16493540640</v>
      </c>
      <c r="E27" s="20">
        <v>16541707</v>
      </c>
      <c r="F27" s="20">
        <v>0</v>
      </c>
      <c r="G27" s="20">
        <v>0</v>
      </c>
      <c r="H27" s="20">
        <v>0</v>
      </c>
      <c r="I27" s="7">
        <v>1377144</v>
      </c>
      <c r="J27" s="7">
        <v>1368358</v>
      </c>
      <c r="K27" s="7">
        <v>8786</v>
      </c>
      <c r="L27" s="7">
        <v>0</v>
      </c>
      <c r="M27" s="7">
        <v>0</v>
      </c>
      <c r="N27" s="7">
        <v>0</v>
      </c>
      <c r="O27" s="21"/>
      <c r="P27" s="20">
        <v>1867754687</v>
      </c>
      <c r="Q27" s="20">
        <v>0</v>
      </c>
    </row>
    <row r="28" spans="1:17" ht="15" thickBot="1">
      <c r="A28" s="15" t="s">
        <v>58</v>
      </c>
      <c r="B28" s="16" t="s">
        <v>40</v>
      </c>
      <c r="C28" s="20">
        <v>159212436128</v>
      </c>
      <c r="D28" s="20">
        <v>150844584790</v>
      </c>
      <c r="E28" s="20">
        <v>8247673953</v>
      </c>
      <c r="F28" s="20">
        <v>353671583</v>
      </c>
      <c r="G28" s="20">
        <v>0</v>
      </c>
      <c r="H28" s="20">
        <v>352498353</v>
      </c>
      <c r="I28" s="7">
        <v>38522461</v>
      </c>
      <c r="J28" s="7">
        <v>19797227</v>
      </c>
      <c r="K28" s="7">
        <v>18675211</v>
      </c>
      <c r="L28" s="7">
        <v>16777795</v>
      </c>
      <c r="M28" s="7">
        <v>0</v>
      </c>
      <c r="N28" s="7">
        <v>16777795</v>
      </c>
      <c r="O28" s="21"/>
      <c r="P28" s="20">
        <v>37052635975</v>
      </c>
      <c r="Q28" s="20">
        <v>147850703</v>
      </c>
    </row>
    <row r="29" spans="1:17" ht="15" thickBot="1">
      <c r="A29" s="15" t="s">
        <v>59</v>
      </c>
      <c r="B29" s="16" t="s">
        <v>44</v>
      </c>
      <c r="C29" s="20">
        <v>38223845181</v>
      </c>
      <c r="D29" s="20">
        <v>37088826387</v>
      </c>
      <c r="E29" s="20">
        <v>1129296977</v>
      </c>
      <c r="F29" s="20">
        <v>38019334</v>
      </c>
      <c r="G29" s="20">
        <v>0</v>
      </c>
      <c r="H29" s="20">
        <v>37753426</v>
      </c>
      <c r="I29" s="7">
        <v>30084692</v>
      </c>
      <c r="J29" s="7">
        <v>19189761</v>
      </c>
      <c r="K29" s="7">
        <v>10877260</v>
      </c>
      <c r="L29" s="7">
        <v>6263300</v>
      </c>
      <c r="M29" s="7">
        <v>0</v>
      </c>
      <c r="N29" s="7">
        <v>6263300</v>
      </c>
      <c r="O29" s="21"/>
      <c r="P29" s="20">
        <v>6338960278</v>
      </c>
      <c r="Q29" s="20">
        <v>2798138</v>
      </c>
    </row>
    <row r="30" spans="1:17" ht="15" thickBot="1">
      <c r="A30" s="22" t="s">
        <v>60</v>
      </c>
      <c r="B30" s="23" t="s">
        <v>61</v>
      </c>
      <c r="C30" s="20">
        <v>2117748120762</v>
      </c>
      <c r="D30" s="20">
        <v>2038799613481</v>
      </c>
      <c r="E30" s="20">
        <v>78618662880</v>
      </c>
      <c r="F30" s="20">
        <v>14351229791</v>
      </c>
      <c r="G30" s="20">
        <v>0</v>
      </c>
      <c r="H30" s="20">
        <v>14151134728</v>
      </c>
      <c r="I30" s="20">
        <v>-3296262031</v>
      </c>
      <c r="J30" s="20">
        <v>-926116111</v>
      </c>
      <c r="K30" s="20">
        <v>-2367853978</v>
      </c>
      <c r="L30" s="20">
        <v>-5739988185</v>
      </c>
      <c r="M30" s="20">
        <v>0</v>
      </c>
      <c r="N30" s="20">
        <v>-5651242216</v>
      </c>
      <c r="O30" s="20">
        <v>-85977530</v>
      </c>
      <c r="P30" s="20">
        <v>1285694462923</v>
      </c>
      <c r="Q30" s="20">
        <v>6335444146</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0" fitToHeight="0" orientation="landscape" r:id="rId1"/>
  <headerFooter>
    <oddHeader>&amp;C&amp;"Calibri"&amp;10&amp;K000000Internal&amp;1#_x000D_&amp;"Calibri"&amp;11&amp;K000000CS
Příloha XV</oddHeader>
    <oddFooter>&amp;C&amp;P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780DC-055F-4527-944D-544BEAA33B24}">
  <sheetPr>
    <tabColor rgb="FF92D050"/>
    <pageSetUpPr fitToPage="1"/>
  </sheetPr>
  <dimension ref="B2:D23"/>
  <sheetViews>
    <sheetView showGridLines="0" view="pageLayout" zoomScaleNormal="100" workbookViewId="0">
      <selection activeCell="D13" sqref="D13"/>
    </sheetView>
  </sheetViews>
  <sheetFormatPr defaultColWidth="9.109375" defaultRowHeight="14.4"/>
  <cols>
    <col min="1" max="1" width="6.5546875" customWidth="1"/>
    <col min="3" max="3" width="85.5546875" customWidth="1"/>
    <col min="4" max="4" width="106.33203125" customWidth="1"/>
  </cols>
  <sheetData>
    <row r="2" spans="2:4" ht="18">
      <c r="B2" s="492" t="s">
        <v>344</v>
      </c>
    </row>
    <row r="3" spans="2:4" ht="15.6">
      <c r="B3" s="2" t="s">
        <v>1153</v>
      </c>
    </row>
    <row r="4" spans="2:4">
      <c r="D4" s="436"/>
    </row>
    <row r="5" spans="2:4">
      <c r="B5" s="493" t="s">
        <v>757</v>
      </c>
      <c r="C5" s="824" t="s">
        <v>1154</v>
      </c>
      <c r="D5" s="824"/>
    </row>
    <row r="6" spans="2:4" ht="62.4">
      <c r="B6" s="493" t="s">
        <v>760</v>
      </c>
      <c r="C6" s="494" t="s">
        <v>1155</v>
      </c>
      <c r="D6" s="494" t="s">
        <v>1462</v>
      </c>
    </row>
    <row r="7" spans="2:4" ht="62.4">
      <c r="B7" s="493" t="s">
        <v>763</v>
      </c>
      <c r="C7" s="494" t="s">
        <v>1156</v>
      </c>
      <c r="D7" s="494" t="s">
        <v>1463</v>
      </c>
    </row>
    <row r="8" spans="2:4" ht="149.4">
      <c r="B8" s="298" t="s">
        <v>1157</v>
      </c>
      <c r="C8" s="494" t="s">
        <v>1158</v>
      </c>
      <c r="D8" s="494" t="s">
        <v>1464</v>
      </c>
    </row>
    <row r="9" spans="2:4" ht="109.2">
      <c r="B9" s="493" t="s">
        <v>1159</v>
      </c>
      <c r="C9" s="494" t="s">
        <v>1160</v>
      </c>
      <c r="D9" s="494" t="s">
        <v>1465</v>
      </c>
    </row>
    <row r="10" spans="2:4" ht="124.8">
      <c r="B10" s="298" t="s">
        <v>1161</v>
      </c>
      <c r="C10" s="494" t="s">
        <v>1162</v>
      </c>
      <c r="D10" s="494" t="s">
        <v>1466</v>
      </c>
    </row>
    <row r="11" spans="2:4" ht="93.6">
      <c r="B11" s="493" t="s">
        <v>1163</v>
      </c>
      <c r="C11" s="494" t="s">
        <v>1164</v>
      </c>
      <c r="D11" s="494" t="s">
        <v>1467</v>
      </c>
    </row>
    <row r="12" spans="2:4" ht="46.8">
      <c r="B12" s="493" t="s">
        <v>893</v>
      </c>
      <c r="C12" s="494" t="s">
        <v>1165</v>
      </c>
      <c r="D12" s="494" t="s">
        <v>1468</v>
      </c>
    </row>
    <row r="13" spans="2:4" ht="62.4">
      <c r="B13" s="493" t="s">
        <v>772</v>
      </c>
      <c r="C13" s="494" t="s">
        <v>1166</v>
      </c>
      <c r="D13" s="494" t="s">
        <v>1469</v>
      </c>
    </row>
    <row r="14" spans="2:4" ht="126" customHeight="1">
      <c r="B14" s="824" t="s">
        <v>821</v>
      </c>
      <c r="C14" s="495" t="s">
        <v>1167</v>
      </c>
      <c r="D14" s="825" t="s">
        <v>1470</v>
      </c>
    </row>
    <row r="15" spans="2:4" ht="48" customHeight="1">
      <c r="B15" s="824"/>
      <c r="C15" s="495" t="s">
        <v>1168</v>
      </c>
      <c r="D15" s="825"/>
    </row>
    <row r="16" spans="2:4" ht="48" customHeight="1">
      <c r="B16" s="824"/>
      <c r="C16" s="495" t="s">
        <v>1169</v>
      </c>
      <c r="D16" s="825"/>
    </row>
    <row r="17" spans="2:4" ht="48" customHeight="1">
      <c r="B17" s="824"/>
      <c r="C17" s="495" t="s">
        <v>1170</v>
      </c>
      <c r="D17" s="825"/>
    </row>
    <row r="18" spans="2:4" ht="48" customHeight="1">
      <c r="B18" s="824"/>
      <c r="C18" s="495" t="s">
        <v>1171</v>
      </c>
      <c r="D18" s="825"/>
    </row>
    <row r="19" spans="2:4">
      <c r="B19" s="184"/>
    </row>
    <row r="20" spans="2:4">
      <c r="B20" s="376"/>
    </row>
    <row r="21" spans="2:4">
      <c r="B21" s="376"/>
    </row>
    <row r="22" spans="2:4">
      <c r="B22" s="184"/>
    </row>
    <row r="23" spans="2:4">
      <c r="B23" s="184"/>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41" orientation="landscape" r:id="rId1"/>
  <headerFooter>
    <oddHeader>&amp;C&amp;"Calibri"&amp;10&amp;K000000Internal&amp;1#_x000D_&amp;"Calibri"&amp;11&amp;K000000CS
Příloha XIII</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688AF-D43B-45AE-AEB9-CEB3513769F7}">
  <sheetPr>
    <tabColor rgb="FF92D050"/>
  </sheetPr>
  <dimension ref="A2:R48"/>
  <sheetViews>
    <sheetView showGridLines="0" zoomScaleNormal="100" workbookViewId="0">
      <selection activeCell="F54" sqref="F54"/>
    </sheetView>
  </sheetViews>
  <sheetFormatPr defaultColWidth="9.109375" defaultRowHeight="14.4"/>
  <cols>
    <col min="1" max="1" width="6.44140625" customWidth="1"/>
    <col min="2" max="2" width="10.44140625" customWidth="1"/>
    <col min="3" max="3" width="26.5546875" customWidth="1"/>
    <col min="4" max="4" width="17.33203125" style="126" bestFit="1" customWidth="1"/>
    <col min="5" max="7" width="17" style="126" bestFit="1" customWidth="1"/>
    <col min="8" max="8" width="17.33203125" style="126" bestFit="1" customWidth="1"/>
    <col min="9" max="11" width="17.109375" style="126" bestFit="1" customWidth="1"/>
    <col min="12" max="13" width="9.109375" style="126"/>
    <col min="14" max="14" width="23.44140625" style="126" customWidth="1"/>
    <col min="15" max="15" width="9.109375" style="126"/>
    <col min="16" max="16" width="18" style="126" customWidth="1"/>
    <col min="17" max="18" width="9.109375" style="126"/>
  </cols>
  <sheetData>
    <row r="2" spans="1:16" ht="18">
      <c r="B2" s="492" t="s">
        <v>1172</v>
      </c>
    </row>
    <row r="3" spans="1:16" ht="15.6">
      <c r="A3" s="496"/>
    </row>
    <row r="4" spans="1:16" ht="28.8">
      <c r="A4" s="496"/>
      <c r="C4" s="448" t="s">
        <v>1173</v>
      </c>
    </row>
    <row r="5" spans="1:16" ht="15.6">
      <c r="A5" s="496"/>
      <c r="C5" s="497"/>
    </row>
    <row r="6" spans="1:16">
      <c r="B6" s="498"/>
      <c r="D6" s="499" t="s">
        <v>1</v>
      </c>
      <c r="E6" s="499" t="s">
        <v>2</v>
      </c>
      <c r="F6" s="499" t="s">
        <v>3</v>
      </c>
      <c r="G6" s="499" t="s">
        <v>4</v>
      </c>
      <c r="H6" s="499" t="s">
        <v>5</v>
      </c>
      <c r="I6" s="499" t="s">
        <v>6</v>
      </c>
      <c r="J6" s="499" t="s">
        <v>7</v>
      </c>
      <c r="K6" s="499" t="s">
        <v>8</v>
      </c>
    </row>
    <row r="7" spans="1:16">
      <c r="D7" s="827" t="s">
        <v>1174</v>
      </c>
      <c r="E7" s="827"/>
      <c r="F7" s="827"/>
      <c r="G7" s="827"/>
      <c r="H7" s="828" t="s">
        <v>1175</v>
      </c>
      <c r="I7" s="829"/>
      <c r="J7" s="829"/>
      <c r="K7" s="830"/>
    </row>
    <row r="8" spans="1:16" ht="28.8">
      <c r="B8" s="33" t="s">
        <v>1176</v>
      </c>
      <c r="C8" s="448" t="s">
        <v>1177</v>
      </c>
      <c r="D8" s="500" t="s">
        <v>651</v>
      </c>
      <c r="E8" s="500" t="s">
        <v>687</v>
      </c>
      <c r="F8" s="500" t="s">
        <v>688</v>
      </c>
      <c r="G8" s="500" t="s">
        <v>689</v>
      </c>
      <c r="H8" s="500" t="s">
        <v>651</v>
      </c>
      <c r="I8" s="500" t="s">
        <v>687</v>
      </c>
      <c r="J8" s="500" t="s">
        <v>688</v>
      </c>
      <c r="K8" s="500" t="s">
        <v>689</v>
      </c>
    </row>
    <row r="9" spans="1:16" ht="28.8">
      <c r="B9" s="33" t="s">
        <v>1178</v>
      </c>
      <c r="C9" s="448" t="s">
        <v>1179</v>
      </c>
      <c r="D9" s="501"/>
      <c r="E9" s="501"/>
      <c r="F9" s="501"/>
      <c r="G9" s="501"/>
      <c r="H9" s="501"/>
      <c r="I9" s="501"/>
      <c r="J9" s="501"/>
      <c r="K9" s="501"/>
    </row>
    <row r="10" spans="1:16" ht="15" customHeight="1">
      <c r="B10" s="831" t="s">
        <v>1180</v>
      </c>
      <c r="C10" s="832"/>
      <c r="D10" s="832"/>
      <c r="E10" s="832"/>
      <c r="F10" s="832"/>
      <c r="G10" s="832"/>
      <c r="H10" s="832"/>
      <c r="I10" s="832"/>
      <c r="J10" s="832"/>
      <c r="K10" s="833"/>
    </row>
    <row r="11" spans="1:16" ht="51" customHeight="1">
      <c r="B11" s="454">
        <v>1</v>
      </c>
      <c r="C11" s="448" t="s">
        <v>1181</v>
      </c>
      <c r="D11" s="834"/>
      <c r="E11" s="834"/>
      <c r="F11" s="834"/>
      <c r="G11" s="834"/>
      <c r="H11" s="502">
        <v>725160962743.27502</v>
      </c>
      <c r="I11" s="503">
        <v>760290914986.36499</v>
      </c>
      <c r="J11" s="503">
        <v>727922064468.83496</v>
      </c>
      <c r="K11" s="503">
        <v>535515080550.95001</v>
      </c>
      <c r="P11" s="504"/>
    </row>
    <row r="12" spans="1:16" ht="15" customHeight="1">
      <c r="B12" s="831" t="s">
        <v>1182</v>
      </c>
      <c r="C12" s="832"/>
      <c r="D12" s="832"/>
      <c r="E12" s="832"/>
      <c r="F12" s="832"/>
      <c r="G12" s="832"/>
      <c r="H12" s="832"/>
      <c r="I12" s="832"/>
      <c r="J12" s="832"/>
      <c r="K12" s="833"/>
    </row>
    <row r="13" spans="1:16" ht="60" customHeight="1">
      <c r="B13" s="454">
        <v>2</v>
      </c>
      <c r="C13" s="448" t="s">
        <v>1183</v>
      </c>
      <c r="D13" s="502">
        <v>911096027235.93005</v>
      </c>
      <c r="E13" s="501">
        <v>891762816488.54004</v>
      </c>
      <c r="F13" s="503">
        <v>876422573668.07996</v>
      </c>
      <c r="G13" s="503">
        <v>870595701256.72998</v>
      </c>
      <c r="H13" s="502">
        <v>50582164255.372002</v>
      </c>
      <c r="I13" s="503">
        <v>47629881054.112503</v>
      </c>
      <c r="J13" s="503">
        <v>45822975727.285004</v>
      </c>
      <c r="K13" s="503">
        <v>46247218362.642502</v>
      </c>
      <c r="N13" s="504"/>
      <c r="P13" s="504"/>
    </row>
    <row r="14" spans="1:16" ht="69.75" customHeight="1">
      <c r="B14" s="454">
        <v>3</v>
      </c>
      <c r="C14" s="505" t="s">
        <v>1184</v>
      </c>
      <c r="D14" s="502">
        <v>556132051500.12</v>
      </c>
      <c r="E14" s="501">
        <v>536978441337.41998</v>
      </c>
      <c r="F14" s="503">
        <v>518351334988.31</v>
      </c>
      <c r="G14" s="503">
        <v>507067467062.10999</v>
      </c>
      <c r="H14" s="502">
        <v>27806602575.006001</v>
      </c>
      <c r="I14" s="503">
        <v>26848922066.870998</v>
      </c>
      <c r="J14" s="503">
        <v>25917566749.415501</v>
      </c>
      <c r="K14" s="503">
        <v>25353373353.105499</v>
      </c>
      <c r="N14" s="504"/>
      <c r="P14" s="504"/>
    </row>
    <row r="15" spans="1:16" ht="61.5" customHeight="1">
      <c r="B15" s="454">
        <v>4</v>
      </c>
      <c r="C15" s="505" t="s">
        <v>1185</v>
      </c>
      <c r="D15" s="502">
        <v>179438097246.03</v>
      </c>
      <c r="E15" s="501">
        <v>165032274371.87</v>
      </c>
      <c r="F15" s="503">
        <v>158590149086.57001</v>
      </c>
      <c r="G15" s="503">
        <v>153012330020.26999</v>
      </c>
      <c r="H15" s="502">
        <v>21553188042.265999</v>
      </c>
      <c r="I15" s="503">
        <v>19844254502.2015</v>
      </c>
      <c r="J15" s="503">
        <v>19114056900.5495</v>
      </c>
      <c r="K15" s="503">
        <v>18421940880.077</v>
      </c>
      <c r="N15" s="504"/>
      <c r="P15" s="504"/>
    </row>
    <row r="16" spans="1:16" ht="51.75" customHeight="1">
      <c r="B16" s="454">
        <v>5</v>
      </c>
      <c r="C16" s="448" t="s">
        <v>1186</v>
      </c>
      <c r="D16" s="502">
        <v>583161203571.20422</v>
      </c>
      <c r="E16" s="501">
        <v>644442649911.05432</v>
      </c>
      <c r="F16" s="503">
        <v>612904978578.27832</v>
      </c>
      <c r="G16" s="503">
        <v>375254547733.27002</v>
      </c>
      <c r="H16" s="502">
        <v>414849338463.93982</v>
      </c>
      <c r="I16" s="503">
        <v>478581051311.49304</v>
      </c>
      <c r="J16" s="503">
        <v>438402370033.29236</v>
      </c>
      <c r="K16" s="503">
        <v>205927430433.25031</v>
      </c>
      <c r="N16" s="504"/>
      <c r="P16" s="504"/>
    </row>
    <row r="17" spans="2:16" ht="50.25" customHeight="1">
      <c r="B17" s="454">
        <v>6</v>
      </c>
      <c r="C17" s="505" t="s">
        <v>1187</v>
      </c>
      <c r="D17" s="502">
        <v>41664369930.195602</v>
      </c>
      <c r="E17" s="501">
        <v>29118904559.796101</v>
      </c>
      <c r="F17" s="503">
        <v>29619879899.031601</v>
      </c>
      <c r="G17" s="503">
        <v>29496986852.730202</v>
      </c>
      <c r="H17" s="502">
        <v>10043329602.6465</v>
      </c>
      <c r="I17" s="503">
        <v>6971902407.7145996</v>
      </c>
      <c r="J17" s="503">
        <v>7084409210.3599997</v>
      </c>
      <c r="K17" s="503">
        <v>7040615231.5300999</v>
      </c>
      <c r="N17" s="504"/>
      <c r="P17" s="504"/>
    </row>
    <row r="18" spans="2:16" ht="78" customHeight="1">
      <c r="B18" s="454">
        <v>7</v>
      </c>
      <c r="C18" s="505" t="s">
        <v>1188</v>
      </c>
      <c r="D18" s="502">
        <v>339794455943.92419</v>
      </c>
      <c r="E18" s="501">
        <v>575188992982.30432</v>
      </c>
      <c r="F18" s="503">
        <v>538840670590.15826</v>
      </c>
      <c r="G18" s="503">
        <v>365086179904.71002</v>
      </c>
      <c r="H18" s="502">
        <v>171482590836.65979</v>
      </c>
      <c r="I18" s="503">
        <v>409327394382.74304</v>
      </c>
      <c r="J18" s="503">
        <v>364338062045.17236</v>
      </c>
      <c r="K18" s="503">
        <v>195759062604.69031</v>
      </c>
      <c r="N18" s="504"/>
      <c r="P18" s="504"/>
    </row>
    <row r="19" spans="2:16" ht="58.5" customHeight="1">
      <c r="B19" s="454">
        <v>8</v>
      </c>
      <c r="C19" s="505" t="s">
        <v>1189</v>
      </c>
      <c r="D19" s="502">
        <v>243366747627.28</v>
      </c>
      <c r="E19" s="501">
        <v>69253656928.75</v>
      </c>
      <c r="F19" s="503">
        <v>74064307988.119995</v>
      </c>
      <c r="G19" s="503">
        <v>10168367828.559999</v>
      </c>
      <c r="H19" s="502">
        <v>243366747627.28</v>
      </c>
      <c r="I19" s="503">
        <v>69253656928.75</v>
      </c>
      <c r="J19" s="503">
        <v>74064307988.119995</v>
      </c>
      <c r="K19" s="503">
        <v>10168367828.559999</v>
      </c>
      <c r="N19" s="504"/>
      <c r="P19" s="504"/>
    </row>
    <row r="20" spans="2:16" ht="28.8">
      <c r="B20" s="454">
        <v>9</v>
      </c>
      <c r="C20" s="505" t="s">
        <v>1190</v>
      </c>
      <c r="D20" s="826"/>
      <c r="E20" s="826"/>
      <c r="F20" s="826"/>
      <c r="G20" s="826"/>
      <c r="H20" s="506"/>
      <c r="I20" s="507"/>
      <c r="J20" s="507"/>
      <c r="K20" s="507"/>
      <c r="P20" s="508"/>
    </row>
    <row r="21" spans="2:16" ht="63" customHeight="1">
      <c r="B21" s="454">
        <v>10</v>
      </c>
      <c r="C21" s="448" t="s">
        <v>1191</v>
      </c>
      <c r="D21" s="502">
        <v>1559560025.99</v>
      </c>
      <c r="E21" s="501">
        <v>1547782779.6900001</v>
      </c>
      <c r="F21" s="503">
        <v>1519662605.73</v>
      </c>
      <c r="G21" s="503">
        <v>1527260771.0999999</v>
      </c>
      <c r="H21" s="502">
        <v>0</v>
      </c>
      <c r="I21" s="503">
        <v>0</v>
      </c>
      <c r="J21" s="503">
        <v>0</v>
      </c>
      <c r="K21" s="503">
        <v>0</v>
      </c>
      <c r="N21" s="504"/>
      <c r="P21" s="504"/>
    </row>
    <row r="22" spans="2:16" ht="91.5" customHeight="1">
      <c r="B22" s="454">
        <v>11</v>
      </c>
      <c r="C22" s="505" t="s">
        <v>1192</v>
      </c>
      <c r="D22" s="502">
        <v>7191462092.4700003</v>
      </c>
      <c r="E22" s="501">
        <v>8115218539.3100004</v>
      </c>
      <c r="F22" s="503">
        <v>7656394744.0799999</v>
      </c>
      <c r="G22" s="503">
        <v>14984410596.66</v>
      </c>
      <c r="H22" s="502">
        <v>7191462092.4700003</v>
      </c>
      <c r="I22" s="503">
        <v>8115218539.3100004</v>
      </c>
      <c r="J22" s="503">
        <v>7656394744.0799999</v>
      </c>
      <c r="K22" s="503">
        <v>14984410596.66</v>
      </c>
      <c r="N22" s="504"/>
      <c r="P22" s="504"/>
    </row>
    <row r="23" spans="2:16" ht="51.75" customHeight="1">
      <c r="B23" s="454">
        <v>12</v>
      </c>
      <c r="C23" s="505" t="s">
        <v>1193</v>
      </c>
      <c r="D23" s="502">
        <v>0</v>
      </c>
      <c r="E23" s="501">
        <v>0</v>
      </c>
      <c r="F23" s="503">
        <v>0</v>
      </c>
      <c r="G23" s="503">
        <v>0</v>
      </c>
      <c r="H23" s="502">
        <v>0</v>
      </c>
      <c r="I23" s="503">
        <v>0</v>
      </c>
      <c r="J23" s="503">
        <v>0</v>
      </c>
      <c r="K23" s="503">
        <v>0</v>
      </c>
      <c r="N23" s="504"/>
      <c r="P23" s="504"/>
    </row>
    <row r="24" spans="2:16" ht="65.25" customHeight="1">
      <c r="B24" s="454">
        <v>13</v>
      </c>
      <c r="C24" s="505" t="s">
        <v>1194</v>
      </c>
      <c r="D24" s="502">
        <v>147234594295.22</v>
      </c>
      <c r="E24" s="501">
        <v>140250030717.94</v>
      </c>
      <c r="F24" s="503">
        <v>138955320342.62</v>
      </c>
      <c r="G24" s="503">
        <v>138484407198.54999</v>
      </c>
      <c r="H24" s="502">
        <v>15150823494.5215</v>
      </c>
      <c r="I24" s="503">
        <v>13149259529.134501</v>
      </c>
      <c r="J24" s="503">
        <v>13442510959.891001</v>
      </c>
      <c r="K24" s="503">
        <v>13223152774.2155</v>
      </c>
      <c r="N24" s="504"/>
      <c r="P24" s="504"/>
    </row>
    <row r="25" spans="2:16" ht="66" customHeight="1">
      <c r="B25" s="454">
        <v>14</v>
      </c>
      <c r="C25" s="448" t="s">
        <v>1195</v>
      </c>
      <c r="D25" s="502">
        <v>18481488583.992302</v>
      </c>
      <c r="E25" s="501">
        <v>16864404160.191299</v>
      </c>
      <c r="F25" s="503">
        <v>22155216221.474701</v>
      </c>
      <c r="G25" s="503">
        <v>38817015090.890297</v>
      </c>
      <c r="H25" s="502">
        <v>17011381064.5923</v>
      </c>
      <c r="I25" s="503">
        <v>15567729637.9713</v>
      </c>
      <c r="J25" s="503">
        <v>20827803933.5047</v>
      </c>
      <c r="K25" s="503">
        <v>37641764150.1903</v>
      </c>
      <c r="N25" s="504"/>
      <c r="P25" s="504"/>
    </row>
    <row r="26" spans="2:16" ht="57.75" customHeight="1">
      <c r="B26" s="454">
        <v>15</v>
      </c>
      <c r="C26" s="448" t="s">
        <v>1196</v>
      </c>
      <c r="D26" s="502">
        <v>163124623856.14999</v>
      </c>
      <c r="E26" s="501">
        <v>152291180657.88</v>
      </c>
      <c r="F26" s="503">
        <v>151738249663.23999</v>
      </c>
      <c r="G26" s="503">
        <v>144221327717.22</v>
      </c>
      <c r="H26" s="502">
        <v>0</v>
      </c>
      <c r="I26" s="503">
        <v>0</v>
      </c>
      <c r="J26" s="503">
        <v>0</v>
      </c>
      <c r="K26" s="503">
        <v>0</v>
      </c>
      <c r="N26" s="504"/>
      <c r="P26" s="504"/>
    </row>
    <row r="27" spans="2:16" ht="39.75" customHeight="1">
      <c r="B27" s="454">
        <v>16</v>
      </c>
      <c r="C27" s="448" t="s">
        <v>1197</v>
      </c>
      <c r="D27" s="834"/>
      <c r="E27" s="834"/>
      <c r="F27" s="834"/>
      <c r="G27" s="834"/>
      <c r="H27" s="502">
        <v>514828498973.54303</v>
      </c>
      <c r="I27" s="503">
        <v>570015042479.73596</v>
      </c>
      <c r="J27" s="503">
        <v>533236464608.41302</v>
      </c>
      <c r="K27" s="503">
        <v>325064591548.48798</v>
      </c>
      <c r="P27" s="504"/>
    </row>
    <row r="28" spans="2:16">
      <c r="B28" s="835" t="s">
        <v>1198</v>
      </c>
      <c r="C28" s="835"/>
      <c r="D28" s="835"/>
      <c r="E28" s="835"/>
      <c r="F28" s="835"/>
      <c r="G28" s="835"/>
      <c r="H28" s="835"/>
      <c r="I28" s="835"/>
      <c r="J28" s="835"/>
      <c r="K28" s="835"/>
    </row>
    <row r="29" spans="2:16" ht="81" customHeight="1">
      <c r="B29" s="454">
        <v>17</v>
      </c>
      <c r="C29" s="448" t="s">
        <v>1199</v>
      </c>
      <c r="D29" s="502">
        <v>561027528239.15991</v>
      </c>
      <c r="E29" s="501">
        <v>664185300769.32996</v>
      </c>
      <c r="F29" s="503">
        <v>656178371117.89001</v>
      </c>
      <c r="G29" s="503">
        <v>588136432032.25</v>
      </c>
      <c r="H29" s="502">
        <v>53314616.439999998</v>
      </c>
      <c r="I29" s="503">
        <v>47711807.109999999</v>
      </c>
      <c r="J29" s="503">
        <v>49873153.07</v>
      </c>
      <c r="K29" s="503">
        <v>273195409.37</v>
      </c>
      <c r="N29" s="504"/>
      <c r="P29" s="504"/>
    </row>
    <row r="30" spans="2:16" ht="108.75" customHeight="1">
      <c r="B30" s="454">
        <v>18</v>
      </c>
      <c r="C30" s="448" t="s">
        <v>1200</v>
      </c>
      <c r="D30" s="502">
        <v>22274113295.8923</v>
      </c>
      <c r="E30" s="501">
        <v>29996996516.691299</v>
      </c>
      <c r="F30" s="503">
        <v>26200928451.404697</v>
      </c>
      <c r="G30" s="503">
        <v>38863135385.830299</v>
      </c>
      <c r="H30" s="502">
        <v>20657492719.612301</v>
      </c>
      <c r="I30" s="503">
        <v>28443950360.971298</v>
      </c>
      <c r="J30" s="503">
        <v>24656812281.304699</v>
      </c>
      <c r="K30" s="503">
        <v>36078465838.295303</v>
      </c>
      <c r="N30" s="504"/>
      <c r="P30" s="504"/>
    </row>
    <row r="31" spans="2:16" ht="87.75" customHeight="1">
      <c r="B31" s="454">
        <v>19</v>
      </c>
      <c r="C31" s="448" t="s">
        <v>1201</v>
      </c>
      <c r="D31" s="502">
        <v>66834720200.779999</v>
      </c>
      <c r="E31" s="501">
        <v>73720908232.050003</v>
      </c>
      <c r="F31" s="503">
        <v>68653509713.029999</v>
      </c>
      <c r="G31" s="503">
        <v>62354742160.400002</v>
      </c>
      <c r="H31" s="502">
        <v>15428295693.243999</v>
      </c>
      <c r="I31" s="503">
        <v>17145143768.73</v>
      </c>
      <c r="J31" s="503">
        <v>18270786567.542</v>
      </c>
      <c r="K31" s="503">
        <v>15031195453.784</v>
      </c>
      <c r="N31" s="504"/>
      <c r="P31" s="504"/>
    </row>
    <row r="32" spans="2:16">
      <c r="B32" s="836" t="s">
        <v>1202</v>
      </c>
      <c r="C32" s="837" t="s">
        <v>1203</v>
      </c>
      <c r="D32" s="834"/>
      <c r="E32" s="834"/>
      <c r="F32" s="834"/>
      <c r="G32" s="834"/>
      <c r="H32" s="838">
        <v>0</v>
      </c>
      <c r="I32" s="839">
        <v>0</v>
      </c>
      <c r="J32" s="839">
        <v>0</v>
      </c>
      <c r="K32" s="839">
        <v>0</v>
      </c>
      <c r="P32" s="841"/>
    </row>
    <row r="33" spans="2:16">
      <c r="B33" s="836"/>
      <c r="C33" s="837"/>
      <c r="D33" s="834"/>
      <c r="E33" s="834"/>
      <c r="F33" s="834"/>
      <c r="G33" s="834"/>
      <c r="H33" s="838"/>
      <c r="I33" s="840"/>
      <c r="J33" s="840"/>
      <c r="K33" s="840"/>
      <c r="P33" s="842"/>
    </row>
    <row r="34" spans="2:16">
      <c r="B34" s="836" t="s">
        <v>1204</v>
      </c>
      <c r="C34" s="837" t="s">
        <v>1205</v>
      </c>
      <c r="D34" s="834"/>
      <c r="E34" s="834"/>
      <c r="F34" s="834"/>
      <c r="G34" s="834"/>
      <c r="H34" s="838">
        <v>0</v>
      </c>
      <c r="I34" s="839">
        <v>0</v>
      </c>
      <c r="J34" s="839">
        <v>0</v>
      </c>
      <c r="K34" s="839">
        <v>0</v>
      </c>
      <c r="P34" s="841"/>
    </row>
    <row r="35" spans="2:16">
      <c r="B35" s="836"/>
      <c r="C35" s="837"/>
      <c r="D35" s="834"/>
      <c r="E35" s="834"/>
      <c r="F35" s="834"/>
      <c r="G35" s="834"/>
      <c r="H35" s="838"/>
      <c r="I35" s="840"/>
      <c r="J35" s="840"/>
      <c r="K35" s="840"/>
      <c r="P35" s="842"/>
    </row>
    <row r="36" spans="2:16" ht="49.5" customHeight="1">
      <c r="B36" s="454">
        <v>20</v>
      </c>
      <c r="C36" s="448" t="s">
        <v>1206</v>
      </c>
      <c r="D36" s="502">
        <v>650136361735.8324</v>
      </c>
      <c r="E36" s="501">
        <v>767903205518.07141</v>
      </c>
      <c r="F36" s="503">
        <v>751032809282.32471</v>
      </c>
      <c r="G36" s="503">
        <v>689354309578.48022</v>
      </c>
      <c r="H36" s="502">
        <v>36139103029.296303</v>
      </c>
      <c r="I36" s="503">
        <v>45636805936.811302</v>
      </c>
      <c r="J36" s="503">
        <v>42977472001.916702</v>
      </c>
      <c r="K36" s="503">
        <v>51382856701.449303</v>
      </c>
      <c r="N36" s="504"/>
      <c r="P36" s="504"/>
    </row>
    <row r="37" spans="2:16">
      <c r="B37" s="836" t="s">
        <v>799</v>
      </c>
      <c r="C37" s="843" t="s">
        <v>1207</v>
      </c>
      <c r="D37" s="838"/>
      <c r="E37" s="840"/>
      <c r="F37" s="840"/>
      <c r="G37" s="840"/>
      <c r="H37" s="838" t="s">
        <v>1208</v>
      </c>
      <c r="I37" s="839" t="s">
        <v>1208</v>
      </c>
      <c r="J37" s="839" t="s">
        <v>1208</v>
      </c>
      <c r="K37" s="839" t="s">
        <v>1208</v>
      </c>
      <c r="N37" s="842"/>
      <c r="P37" s="841"/>
    </row>
    <row r="38" spans="2:16">
      <c r="B38" s="836"/>
      <c r="C38" s="843"/>
      <c r="D38" s="838"/>
      <c r="E38" s="840"/>
      <c r="F38" s="840"/>
      <c r="G38" s="840"/>
      <c r="H38" s="838"/>
      <c r="I38" s="840"/>
      <c r="J38" s="840"/>
      <c r="K38" s="840"/>
      <c r="N38" s="842"/>
      <c r="P38" s="842"/>
    </row>
    <row r="39" spans="2:16">
      <c r="B39" s="836" t="s">
        <v>801</v>
      </c>
      <c r="C39" s="843" t="s">
        <v>1209</v>
      </c>
      <c r="D39" s="838">
        <v>0</v>
      </c>
      <c r="E39" s="840">
        <v>0</v>
      </c>
      <c r="F39" s="839">
        <v>0</v>
      </c>
      <c r="G39" s="839">
        <v>0</v>
      </c>
      <c r="H39" s="838">
        <v>0</v>
      </c>
      <c r="I39" s="839">
        <v>0</v>
      </c>
      <c r="J39" s="839">
        <v>0</v>
      </c>
      <c r="K39" s="839">
        <v>0</v>
      </c>
      <c r="N39" s="841"/>
      <c r="P39" s="841"/>
    </row>
    <row r="40" spans="2:16">
      <c r="B40" s="836"/>
      <c r="C40" s="843"/>
      <c r="D40" s="838"/>
      <c r="E40" s="840"/>
      <c r="F40" s="840"/>
      <c r="G40" s="840"/>
      <c r="H40" s="838"/>
      <c r="I40" s="840"/>
      <c r="J40" s="840"/>
      <c r="K40" s="840"/>
      <c r="N40" s="842"/>
      <c r="P40" s="842"/>
    </row>
    <row r="41" spans="2:16">
      <c r="B41" s="836" t="s">
        <v>803</v>
      </c>
      <c r="C41" s="843" t="s">
        <v>1210</v>
      </c>
      <c r="D41" s="838">
        <v>613711986962.83203</v>
      </c>
      <c r="E41" s="840">
        <v>767903205518.07104</v>
      </c>
      <c r="F41" s="839">
        <v>751032809282.32495</v>
      </c>
      <c r="G41" s="839">
        <v>689354309578.47998</v>
      </c>
      <c r="H41" s="838">
        <v>36139103029.296303</v>
      </c>
      <c r="I41" s="839">
        <v>45636805936.811302</v>
      </c>
      <c r="J41" s="839">
        <v>42977472001.916702</v>
      </c>
      <c r="K41" s="839">
        <v>51382856701.449303</v>
      </c>
      <c r="N41" s="841"/>
      <c r="P41" s="841"/>
    </row>
    <row r="42" spans="2:16">
      <c r="B42" s="836"/>
      <c r="C42" s="843"/>
      <c r="D42" s="838"/>
      <c r="E42" s="840"/>
      <c r="F42" s="840"/>
      <c r="G42" s="840"/>
      <c r="H42" s="838"/>
      <c r="I42" s="840"/>
      <c r="J42" s="840"/>
      <c r="K42" s="840"/>
      <c r="N42" s="842"/>
      <c r="P42" s="842"/>
    </row>
    <row r="43" spans="2:16">
      <c r="B43" s="844" t="s">
        <v>1211</v>
      </c>
      <c r="C43" s="845"/>
      <c r="D43" s="845"/>
      <c r="E43" s="845"/>
      <c r="F43" s="845"/>
      <c r="G43" s="845"/>
      <c r="H43" s="845"/>
      <c r="I43" s="845"/>
      <c r="J43" s="845"/>
      <c r="K43" s="846"/>
    </row>
    <row r="44" spans="2:16">
      <c r="B44" s="509" t="s">
        <v>1212</v>
      </c>
      <c r="C44" s="392" t="s">
        <v>1213</v>
      </c>
      <c r="D44" s="847"/>
      <c r="E44" s="847"/>
      <c r="F44" s="847"/>
      <c r="G44" s="847"/>
      <c r="H44" s="510">
        <v>725160962743.27502</v>
      </c>
      <c r="I44" s="511">
        <v>760290914986.36499</v>
      </c>
      <c r="J44" s="511">
        <v>727922064468.83496</v>
      </c>
      <c r="K44" s="511">
        <v>535515080550.95001</v>
      </c>
      <c r="P44" s="512"/>
    </row>
    <row r="45" spans="2:16" ht="28.8">
      <c r="B45" s="509">
        <v>22</v>
      </c>
      <c r="C45" s="316" t="s">
        <v>1214</v>
      </c>
      <c r="D45" s="847"/>
      <c r="E45" s="847"/>
      <c r="F45" s="847"/>
      <c r="G45" s="847"/>
      <c r="H45" s="510">
        <v>478689395944.24597</v>
      </c>
      <c r="I45" s="511">
        <v>524378236542.92499</v>
      </c>
      <c r="J45" s="511">
        <v>490258992606.49597</v>
      </c>
      <c r="K45" s="511">
        <v>273681734847.039</v>
      </c>
      <c r="P45" s="512"/>
    </row>
    <row r="46" spans="2:16">
      <c r="B46" s="509">
        <v>23</v>
      </c>
      <c r="C46" s="392" t="s">
        <v>1215</v>
      </c>
      <c r="D46" s="847"/>
      <c r="E46" s="847"/>
      <c r="F46" s="847"/>
      <c r="G46" s="847"/>
      <c r="H46" s="510">
        <v>1.5148999999999999</v>
      </c>
      <c r="I46" s="511">
        <v>1.4499</v>
      </c>
      <c r="J46" s="511">
        <v>1.4847999999999999</v>
      </c>
      <c r="K46" s="511">
        <v>1.9567000000000001</v>
      </c>
      <c r="P46" s="512"/>
    </row>
    <row r="48" spans="2:16">
      <c r="B48" s="184"/>
    </row>
  </sheetData>
  <mergeCells count="64">
    <mergeCell ref="B43:K43"/>
    <mergeCell ref="D44:G44"/>
    <mergeCell ref="D45:G45"/>
    <mergeCell ref="D46:G46"/>
    <mergeCell ref="H41:H42"/>
    <mergeCell ref="I41:I42"/>
    <mergeCell ref="J41:J42"/>
    <mergeCell ref="K41:K42"/>
    <mergeCell ref="N41:N42"/>
    <mergeCell ref="P41:P42"/>
    <mergeCell ref="B41:B42"/>
    <mergeCell ref="C41:C42"/>
    <mergeCell ref="D41:D42"/>
    <mergeCell ref="E41:E42"/>
    <mergeCell ref="F41:F42"/>
    <mergeCell ref="G41:G42"/>
    <mergeCell ref="P39:P40"/>
    <mergeCell ref="B39:B40"/>
    <mergeCell ref="C39:C40"/>
    <mergeCell ref="D39:D40"/>
    <mergeCell ref="E39:E40"/>
    <mergeCell ref="F39:F40"/>
    <mergeCell ref="G39:G40"/>
    <mergeCell ref="H39:H40"/>
    <mergeCell ref="I39:I40"/>
    <mergeCell ref="J39:J40"/>
    <mergeCell ref="K39:K40"/>
    <mergeCell ref="N39:N40"/>
    <mergeCell ref="P37:P38"/>
    <mergeCell ref="B37:B38"/>
    <mergeCell ref="C37:C38"/>
    <mergeCell ref="D37:D38"/>
    <mergeCell ref="E37:E38"/>
    <mergeCell ref="F37:F38"/>
    <mergeCell ref="G37:G38"/>
    <mergeCell ref="H37:H38"/>
    <mergeCell ref="I37:I38"/>
    <mergeCell ref="J37:J38"/>
    <mergeCell ref="K37:K38"/>
    <mergeCell ref="N37:N38"/>
    <mergeCell ref="P32:P33"/>
    <mergeCell ref="B34:B35"/>
    <mergeCell ref="C34:C35"/>
    <mergeCell ref="D34:G35"/>
    <mergeCell ref="H34:H35"/>
    <mergeCell ref="I34:I35"/>
    <mergeCell ref="J34:J35"/>
    <mergeCell ref="K34:K35"/>
    <mergeCell ref="P34:P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XIII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2DFD1-A89A-4448-8257-AF9820421ED8}">
  <sheetPr>
    <tabColor rgb="FF92D050"/>
  </sheetPr>
  <dimension ref="A3:D13"/>
  <sheetViews>
    <sheetView showGridLines="0" zoomScaleNormal="100" workbookViewId="0">
      <selection activeCell="D13" sqref="D13"/>
    </sheetView>
  </sheetViews>
  <sheetFormatPr defaultRowHeight="14.4"/>
  <cols>
    <col min="3" max="3" width="65.44140625" customWidth="1"/>
    <col min="4" max="4" width="74.5546875" customWidth="1"/>
  </cols>
  <sheetData>
    <row r="3" spans="1:4">
      <c r="B3" s="498" t="s">
        <v>355</v>
      </c>
    </row>
    <row r="4" spans="1:4">
      <c r="B4" s="362" t="s">
        <v>1216</v>
      </c>
    </row>
    <row r="5" spans="1:4" ht="15.6">
      <c r="B5" s="2"/>
    </row>
    <row r="6" spans="1:4">
      <c r="B6" s="493" t="s">
        <v>757</v>
      </c>
      <c r="C6" s="848" t="s">
        <v>1154</v>
      </c>
      <c r="D6" s="849"/>
    </row>
    <row r="7" spans="1:4" ht="31.2">
      <c r="A7" s="438"/>
      <c r="B7" s="493" t="s">
        <v>760</v>
      </c>
      <c r="C7" s="513" t="s">
        <v>1217</v>
      </c>
      <c r="D7" s="651" t="s">
        <v>1471</v>
      </c>
    </row>
    <row r="8" spans="1:4" ht="46.8">
      <c r="A8" s="438"/>
      <c r="B8" s="493" t="s">
        <v>763</v>
      </c>
      <c r="C8" s="513" t="s">
        <v>1218</v>
      </c>
      <c r="D8" s="651" t="s">
        <v>1472</v>
      </c>
    </row>
    <row r="9" spans="1:4" ht="62.4">
      <c r="A9" s="438"/>
      <c r="B9" s="298" t="s">
        <v>1157</v>
      </c>
      <c r="C9" s="513" t="s">
        <v>1219</v>
      </c>
      <c r="D9" s="651" t="s">
        <v>1473</v>
      </c>
    </row>
    <row r="10" spans="1:4" ht="31.2">
      <c r="A10" s="438"/>
      <c r="B10" s="493" t="s">
        <v>1159</v>
      </c>
      <c r="C10" s="513" t="s">
        <v>1220</v>
      </c>
      <c r="D10" s="651" t="s">
        <v>1474</v>
      </c>
    </row>
    <row r="11" spans="1:4" ht="31.2">
      <c r="A11" s="438"/>
      <c r="B11" s="298" t="s">
        <v>1161</v>
      </c>
      <c r="C11" s="513" t="s">
        <v>1221</v>
      </c>
      <c r="D11" s="513" t="s">
        <v>1475</v>
      </c>
    </row>
    <row r="12" spans="1:4" ht="46.8">
      <c r="A12" s="438"/>
      <c r="B12" s="493" t="s">
        <v>1163</v>
      </c>
      <c r="C12" s="513" t="s">
        <v>1222</v>
      </c>
      <c r="D12" s="513" t="s">
        <v>1476</v>
      </c>
    </row>
    <row r="13" spans="1:4" ht="62.4">
      <c r="A13" s="438"/>
      <c r="B13" s="493" t="s">
        <v>893</v>
      </c>
      <c r="C13" s="513" t="s">
        <v>1223</v>
      </c>
      <c r="D13" s="513" t="s">
        <v>1477</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DEE74-7A8C-479F-B534-58C319364EA1}">
  <sheetPr>
    <tabColor rgb="FF92D050"/>
  </sheetPr>
  <dimension ref="B2:H44"/>
  <sheetViews>
    <sheetView showGridLines="0" zoomScaleNormal="100" workbookViewId="0">
      <selection activeCell="D8" sqref="D8"/>
    </sheetView>
  </sheetViews>
  <sheetFormatPr defaultColWidth="9.109375" defaultRowHeight="14.4"/>
  <cols>
    <col min="1" max="1" width="3.5546875" customWidth="1"/>
    <col min="3" max="3" width="39.44140625" customWidth="1"/>
    <col min="4" max="4" width="16.44140625" bestFit="1" customWidth="1"/>
    <col min="5" max="5" width="17.109375" bestFit="1" customWidth="1"/>
    <col min="6" max="6" width="18.44140625" customWidth="1"/>
    <col min="7" max="7" width="17.5546875" bestFit="1" customWidth="1"/>
    <col min="8" max="8" width="17.88671875" customWidth="1"/>
    <col min="9" max="9" width="16.88671875" customWidth="1"/>
    <col min="10" max="10" width="18.5546875" customWidth="1"/>
  </cols>
  <sheetData>
    <row r="2" spans="2:8" ht="18">
      <c r="B2" s="514" t="s">
        <v>1224</v>
      </c>
    </row>
    <row r="3" spans="2:8">
      <c r="B3" s="362" t="s">
        <v>1225</v>
      </c>
    </row>
    <row r="4" spans="2:8" s="362" customFormat="1" ht="15" thickBot="1"/>
    <row r="5" spans="2:8" ht="15" thickBot="1">
      <c r="B5" s="858"/>
      <c r="C5" s="859"/>
      <c r="D5" s="515" t="s">
        <v>1</v>
      </c>
      <c r="E5" s="515" t="s">
        <v>2</v>
      </c>
      <c r="F5" s="516" t="s">
        <v>3</v>
      </c>
      <c r="G5" s="517" t="s">
        <v>4</v>
      </c>
      <c r="H5" s="518" t="s">
        <v>5</v>
      </c>
    </row>
    <row r="6" spans="2:8" ht="15.75" customHeight="1" thickBot="1">
      <c r="B6" s="860" t="s">
        <v>1226</v>
      </c>
      <c r="C6" s="861"/>
      <c r="D6" s="864" t="s">
        <v>1227</v>
      </c>
      <c r="E6" s="865"/>
      <c r="F6" s="865"/>
      <c r="G6" s="866"/>
      <c r="H6" s="850" t="s">
        <v>1228</v>
      </c>
    </row>
    <row r="7" spans="2:8" ht="15" customHeight="1" thickBot="1">
      <c r="B7" s="862"/>
      <c r="C7" s="863"/>
      <c r="D7" s="519" t="s">
        <v>1229</v>
      </c>
      <c r="E7" s="519" t="s">
        <v>1230</v>
      </c>
      <c r="F7" s="519" t="s">
        <v>1231</v>
      </c>
      <c r="G7" s="520" t="s">
        <v>1232</v>
      </c>
      <c r="H7" s="851"/>
    </row>
    <row r="8" spans="2:8" ht="15" thickBot="1">
      <c r="B8" s="521" t="s">
        <v>1233</v>
      </c>
      <c r="C8" s="522"/>
      <c r="D8" s="522"/>
      <c r="E8" s="523"/>
      <c r="F8" s="522"/>
      <c r="G8" s="522"/>
      <c r="H8" s="524"/>
    </row>
    <row r="9" spans="2:8" ht="15" thickBot="1">
      <c r="B9" s="525">
        <v>1</v>
      </c>
      <c r="C9" s="526" t="s">
        <v>1234</v>
      </c>
      <c r="D9" s="527">
        <v>0</v>
      </c>
      <c r="E9" s="528">
        <v>0</v>
      </c>
      <c r="F9" s="529">
        <v>0</v>
      </c>
      <c r="G9" s="530">
        <v>100240941540</v>
      </c>
      <c r="H9" s="531">
        <v>100240941540</v>
      </c>
    </row>
    <row r="10" spans="2:8" ht="15" thickBot="1">
      <c r="B10" s="532">
        <v>2</v>
      </c>
      <c r="C10" s="533" t="s">
        <v>930</v>
      </c>
      <c r="D10" s="527">
        <v>0</v>
      </c>
      <c r="E10" s="534">
        <v>0</v>
      </c>
      <c r="F10" s="535">
        <v>0</v>
      </c>
      <c r="G10" s="536">
        <v>100240941540</v>
      </c>
      <c r="H10" s="537">
        <v>100240941540</v>
      </c>
    </row>
    <row r="11" spans="2:8" ht="15" thickBot="1">
      <c r="B11" s="532">
        <v>3</v>
      </c>
      <c r="C11" s="533" t="s">
        <v>1235</v>
      </c>
      <c r="D11" s="538"/>
      <c r="E11" s="534" t="s">
        <v>1208</v>
      </c>
      <c r="F11" s="535" t="s">
        <v>1208</v>
      </c>
      <c r="G11" s="536" t="s">
        <v>1208</v>
      </c>
      <c r="H11" s="537" t="s">
        <v>1208</v>
      </c>
    </row>
    <row r="12" spans="2:8" ht="15" thickBot="1">
      <c r="B12" s="539">
        <v>4</v>
      </c>
      <c r="C12" s="526" t="s">
        <v>1236</v>
      </c>
      <c r="D12" s="538"/>
      <c r="E12" s="528">
        <v>897903218915</v>
      </c>
      <c r="F12" s="528">
        <v>12680295813</v>
      </c>
      <c r="G12" s="528">
        <v>1569487831</v>
      </c>
      <c r="H12" s="528">
        <v>856266022019</v>
      </c>
    </row>
    <row r="13" spans="2:8" ht="15" thickBot="1">
      <c r="B13" s="532">
        <v>5</v>
      </c>
      <c r="C13" s="533" t="s">
        <v>1184</v>
      </c>
      <c r="D13" s="538"/>
      <c r="E13" s="540">
        <v>693338874573</v>
      </c>
      <c r="F13" s="540">
        <v>10088544098</v>
      </c>
      <c r="G13" s="540">
        <v>1400450614</v>
      </c>
      <c r="H13" s="537">
        <v>669656498351</v>
      </c>
    </row>
    <row r="14" spans="2:8" ht="15" thickBot="1">
      <c r="B14" s="532">
        <v>6</v>
      </c>
      <c r="C14" s="533" t="s">
        <v>1185</v>
      </c>
      <c r="D14" s="538"/>
      <c r="E14" s="540">
        <v>204564344342</v>
      </c>
      <c r="F14" s="540">
        <v>2591751715</v>
      </c>
      <c r="G14" s="540">
        <v>169037217</v>
      </c>
      <c r="H14" s="537">
        <v>186609523668</v>
      </c>
    </row>
    <row r="15" spans="2:8" ht="15" thickBot="1">
      <c r="B15" s="539">
        <v>7</v>
      </c>
      <c r="C15" s="526" t="s">
        <v>1237</v>
      </c>
      <c r="D15" s="538"/>
      <c r="E15" s="528">
        <v>720889793258</v>
      </c>
      <c r="F15" s="528">
        <v>7661821533</v>
      </c>
      <c r="G15" s="528">
        <v>105931307528</v>
      </c>
      <c r="H15" s="528">
        <v>309024587363</v>
      </c>
    </row>
    <row r="16" spans="2:8" ht="15" thickBot="1">
      <c r="B16" s="532">
        <v>8</v>
      </c>
      <c r="C16" s="533" t="s">
        <v>1238</v>
      </c>
      <c r="D16" s="538"/>
      <c r="E16" s="541">
        <v>41664370260</v>
      </c>
      <c r="F16" s="541">
        <v>0</v>
      </c>
      <c r="G16" s="541">
        <v>0</v>
      </c>
      <c r="H16" s="541">
        <v>2127934745</v>
      </c>
    </row>
    <row r="17" spans="2:8" ht="15" thickBot="1">
      <c r="B17" s="532">
        <v>9</v>
      </c>
      <c r="C17" s="542" t="s">
        <v>1239</v>
      </c>
      <c r="D17" s="538"/>
      <c r="E17" s="540">
        <v>679225422998</v>
      </c>
      <c r="F17" s="540">
        <v>7661821533</v>
      </c>
      <c r="G17" s="540">
        <v>105931307528</v>
      </c>
      <c r="H17" s="537">
        <v>306896652618</v>
      </c>
    </row>
    <row r="18" spans="2:8" ht="15" thickBot="1">
      <c r="B18" s="539">
        <v>10</v>
      </c>
      <c r="C18" s="526" t="s">
        <v>1240</v>
      </c>
      <c r="D18" s="543"/>
      <c r="E18" s="528">
        <v>0</v>
      </c>
      <c r="F18" s="528">
        <v>0</v>
      </c>
      <c r="G18" s="528">
        <v>0</v>
      </c>
      <c r="H18" s="528" t="s">
        <v>1208</v>
      </c>
    </row>
    <row r="19" spans="2:8" ht="15" thickBot="1">
      <c r="B19" s="539">
        <v>11</v>
      </c>
      <c r="C19" s="526" t="s">
        <v>1241</v>
      </c>
      <c r="D19" s="528">
        <v>1025757273</v>
      </c>
      <c r="E19" s="528">
        <v>4052143</v>
      </c>
      <c r="F19" s="528">
        <v>0</v>
      </c>
      <c r="G19" s="528">
        <v>0</v>
      </c>
      <c r="H19" s="528">
        <v>0</v>
      </c>
    </row>
    <row r="20" spans="2:8" ht="15" thickBot="1">
      <c r="B20" s="532">
        <v>12</v>
      </c>
      <c r="C20" s="533" t="s">
        <v>1242</v>
      </c>
      <c r="D20" s="540">
        <v>1025757273</v>
      </c>
      <c r="E20" s="543"/>
      <c r="F20" s="544"/>
      <c r="G20" s="545"/>
      <c r="H20" s="546"/>
    </row>
    <row r="21" spans="2:8" ht="43.8" thickBot="1">
      <c r="B21" s="532">
        <v>13</v>
      </c>
      <c r="C21" s="533" t="s">
        <v>1243</v>
      </c>
      <c r="D21" s="543"/>
      <c r="E21" s="540">
        <v>4052143</v>
      </c>
      <c r="F21" s="547">
        <v>0</v>
      </c>
      <c r="G21" s="536">
        <v>0</v>
      </c>
      <c r="H21" s="537">
        <v>0</v>
      </c>
    </row>
    <row r="22" spans="2:8" ht="15" thickBot="1">
      <c r="B22" s="548">
        <v>14</v>
      </c>
      <c r="C22" s="549" t="s">
        <v>746</v>
      </c>
      <c r="D22" s="550"/>
      <c r="E22" s="550"/>
      <c r="F22" s="551"/>
      <c r="G22" s="552"/>
      <c r="H22" s="553"/>
    </row>
    <row r="23" spans="2:8" ht="23.25" customHeight="1" thickBot="1">
      <c r="B23" s="852" t="s">
        <v>1244</v>
      </c>
      <c r="C23" s="853"/>
      <c r="D23" s="853"/>
      <c r="E23" s="853"/>
      <c r="F23" s="853"/>
      <c r="G23" s="853"/>
      <c r="H23" s="854"/>
    </row>
    <row r="24" spans="2:8" ht="15" thickBot="1">
      <c r="B24" s="539">
        <v>15</v>
      </c>
      <c r="C24" s="526" t="s">
        <v>1181</v>
      </c>
      <c r="D24" s="554"/>
      <c r="E24" s="555"/>
      <c r="F24" s="556"/>
      <c r="G24" s="557"/>
      <c r="H24" s="558">
        <v>24777297130</v>
      </c>
    </row>
    <row r="25" spans="2:8" ht="29.4" thickBot="1">
      <c r="B25" s="539" t="s">
        <v>1245</v>
      </c>
      <c r="C25" s="526" t="s">
        <v>1246</v>
      </c>
      <c r="D25" s="559"/>
      <c r="E25" s="528">
        <v>20914541</v>
      </c>
      <c r="F25" s="528">
        <v>21237679</v>
      </c>
      <c r="G25" s="528">
        <v>378932937</v>
      </c>
      <c r="H25" s="528">
        <v>357922383</v>
      </c>
    </row>
    <row r="26" spans="2:8" ht="29.4" thickBot="1">
      <c r="B26" s="539">
        <v>16</v>
      </c>
      <c r="C26" s="526" t="s">
        <v>1247</v>
      </c>
      <c r="D26" s="554"/>
      <c r="E26" s="528" t="s">
        <v>1208</v>
      </c>
      <c r="F26" s="528" t="s">
        <v>1208</v>
      </c>
      <c r="G26" s="528" t="s">
        <v>1208</v>
      </c>
      <c r="H26" s="528" t="s">
        <v>1208</v>
      </c>
    </row>
    <row r="27" spans="2:8" ht="15" thickBot="1">
      <c r="B27" s="539">
        <v>17</v>
      </c>
      <c r="C27" s="526" t="s">
        <v>1248</v>
      </c>
      <c r="D27" s="554"/>
      <c r="E27" s="528">
        <v>134975272713</v>
      </c>
      <c r="F27" s="528">
        <v>32623013874</v>
      </c>
      <c r="G27" s="528">
        <v>802191935602</v>
      </c>
      <c r="H27" s="528">
        <v>656618419014</v>
      </c>
    </row>
    <row r="28" spans="2:8" ht="58.2" thickBot="1">
      <c r="B28" s="532">
        <v>18</v>
      </c>
      <c r="C28" s="560" t="s">
        <v>1249</v>
      </c>
      <c r="D28" s="554"/>
      <c r="E28" s="540">
        <v>13315611440</v>
      </c>
      <c r="F28" s="540">
        <v>0</v>
      </c>
      <c r="G28" s="540">
        <v>0</v>
      </c>
      <c r="H28" s="540">
        <v>2561989010</v>
      </c>
    </row>
    <row r="29" spans="2:8" ht="58.2" thickBot="1">
      <c r="B29" s="532">
        <v>19</v>
      </c>
      <c r="C29" s="533" t="s">
        <v>1250</v>
      </c>
      <c r="D29" s="554"/>
      <c r="E29" s="540">
        <v>25695264272</v>
      </c>
      <c r="F29" s="540">
        <v>491353895</v>
      </c>
      <c r="G29" s="540">
        <v>7105590414</v>
      </c>
      <c r="H29" s="540">
        <v>0</v>
      </c>
    </row>
    <row r="30" spans="2:8" ht="58.2" thickBot="1">
      <c r="B30" s="532">
        <v>20</v>
      </c>
      <c r="C30" s="533" t="s">
        <v>1251</v>
      </c>
      <c r="D30" s="554"/>
      <c r="E30" s="540">
        <v>82276930197</v>
      </c>
      <c r="F30" s="540">
        <v>16597936409</v>
      </c>
      <c r="G30" s="540">
        <v>243029383381</v>
      </c>
      <c r="H30" s="540">
        <v>613463206419</v>
      </c>
    </row>
    <row r="31" spans="2:8" ht="43.8" thickBot="1">
      <c r="B31" s="532">
        <v>21</v>
      </c>
      <c r="C31" s="561" t="s">
        <v>1252</v>
      </c>
      <c r="D31" s="554"/>
      <c r="E31" s="540">
        <v>75992062</v>
      </c>
      <c r="F31" s="540">
        <v>76866983</v>
      </c>
      <c r="G31" s="540">
        <v>336340300</v>
      </c>
      <c r="H31" s="540">
        <v>324971134072</v>
      </c>
    </row>
    <row r="32" spans="2:8" ht="29.4" thickBot="1">
      <c r="B32" s="532">
        <v>22</v>
      </c>
      <c r="C32" s="533" t="s">
        <v>1253</v>
      </c>
      <c r="D32" s="554"/>
      <c r="E32" s="540">
        <v>10679470982</v>
      </c>
      <c r="F32" s="540">
        <v>10524739129</v>
      </c>
      <c r="G32" s="540">
        <v>522809025575</v>
      </c>
      <c r="H32" s="540">
        <f>0</f>
        <v>0</v>
      </c>
    </row>
    <row r="33" spans="2:8" ht="43.8" thickBot="1">
      <c r="B33" s="532">
        <v>23</v>
      </c>
      <c r="C33" s="561" t="s">
        <v>1252</v>
      </c>
      <c r="D33" s="554"/>
      <c r="E33" s="540">
        <v>7823526460</v>
      </c>
      <c r="F33" s="540">
        <v>7962515550</v>
      </c>
      <c r="G33" s="540">
        <v>487358557461</v>
      </c>
      <c r="H33" s="540" t="s">
        <v>1208</v>
      </c>
    </row>
    <row r="34" spans="2:8" ht="72.599999999999994" thickBot="1">
      <c r="B34" s="532">
        <v>24</v>
      </c>
      <c r="C34" s="533" t="s">
        <v>1254</v>
      </c>
      <c r="D34" s="554"/>
      <c r="E34" s="540">
        <v>3007995822</v>
      </c>
      <c r="F34" s="540">
        <v>5008984441</v>
      </c>
      <c r="G34" s="540">
        <v>29247936232</v>
      </c>
      <c r="H34" s="540">
        <v>30672429796</v>
      </c>
    </row>
    <row r="35" spans="2:8" ht="15" thickBot="1">
      <c r="B35" s="539">
        <v>25</v>
      </c>
      <c r="C35" s="526" t="s">
        <v>1255</v>
      </c>
      <c r="D35" s="554"/>
      <c r="E35" s="528">
        <v>0</v>
      </c>
      <c r="F35" s="528">
        <v>0</v>
      </c>
      <c r="G35" s="528">
        <v>0</v>
      </c>
      <c r="H35" s="528">
        <v>0</v>
      </c>
    </row>
    <row r="36" spans="2:8" ht="15" thickBot="1">
      <c r="B36" s="539">
        <v>26</v>
      </c>
      <c r="C36" s="526" t="s">
        <v>1256</v>
      </c>
      <c r="D36" s="562"/>
      <c r="E36" s="563">
        <f>E40+E41</f>
        <v>4356859562</v>
      </c>
      <c r="F36" s="563">
        <f t="shared" ref="F36:G36" si="0">F37+F38+F39+F40+F41</f>
        <v>200726912</v>
      </c>
      <c r="G36" s="563">
        <f t="shared" si="0"/>
        <v>14270964317</v>
      </c>
      <c r="H36" s="563">
        <f>H40+H41</f>
        <v>15706581160</v>
      </c>
    </row>
    <row r="37" spans="2:8" ht="15" thickBot="1">
      <c r="B37" s="532">
        <v>27</v>
      </c>
      <c r="C37" s="533" t="s">
        <v>1257</v>
      </c>
      <c r="D37" s="554"/>
      <c r="E37" s="564"/>
      <c r="F37" s="565"/>
      <c r="G37" s="566">
        <v>0</v>
      </c>
      <c r="H37" s="566">
        <v>0</v>
      </c>
    </row>
    <row r="38" spans="2:8" ht="43.8" thickBot="1">
      <c r="B38" s="532">
        <v>28</v>
      </c>
      <c r="C38" s="533" t="s">
        <v>1258</v>
      </c>
      <c r="D38" s="554"/>
      <c r="E38" s="855">
        <v>0</v>
      </c>
      <c r="F38" s="856"/>
      <c r="G38" s="857"/>
      <c r="H38" s="537">
        <v>0</v>
      </c>
    </row>
    <row r="39" spans="2:8" ht="15" thickBot="1">
      <c r="B39" s="532">
        <v>29</v>
      </c>
      <c r="C39" s="533" t="s">
        <v>1259</v>
      </c>
      <c r="D39" s="567"/>
      <c r="E39" s="855" t="s">
        <v>1208</v>
      </c>
      <c r="F39" s="856"/>
      <c r="G39" s="857"/>
      <c r="H39" s="537" t="s">
        <v>1208</v>
      </c>
    </row>
    <row r="40" spans="2:8" ht="29.4" thickBot="1">
      <c r="B40" s="532">
        <v>30</v>
      </c>
      <c r="C40" s="533" t="s">
        <v>1260</v>
      </c>
      <c r="D40" s="554"/>
      <c r="E40" s="855">
        <v>3286283339</v>
      </c>
      <c r="F40" s="856"/>
      <c r="G40" s="857"/>
      <c r="H40" s="537">
        <v>164314167</v>
      </c>
    </row>
    <row r="41" spans="2:8" ht="29.4" thickBot="1">
      <c r="B41" s="532">
        <v>31</v>
      </c>
      <c r="C41" s="533" t="s">
        <v>1261</v>
      </c>
      <c r="D41" s="554"/>
      <c r="E41" s="568">
        <v>1070576223</v>
      </c>
      <c r="F41" s="568">
        <v>200726912</v>
      </c>
      <c r="G41" s="568">
        <v>14270964317</v>
      </c>
      <c r="H41" s="568">
        <v>15542266993</v>
      </c>
    </row>
    <row r="42" spans="2:8" ht="15" thickBot="1">
      <c r="B42" s="539">
        <v>32</v>
      </c>
      <c r="C42" s="526" t="s">
        <v>1262</v>
      </c>
      <c r="D42" s="554"/>
      <c r="E42" s="569">
        <v>535099190246</v>
      </c>
      <c r="F42" s="569">
        <v>0</v>
      </c>
      <c r="G42" s="569">
        <v>0</v>
      </c>
      <c r="H42" s="569">
        <v>0</v>
      </c>
    </row>
    <row r="43" spans="2:8" ht="15" thickBot="1">
      <c r="B43" s="548">
        <v>33</v>
      </c>
      <c r="C43" s="549" t="s">
        <v>1263</v>
      </c>
      <c r="D43" s="570"/>
      <c r="E43" s="570"/>
      <c r="F43" s="571"/>
      <c r="G43" s="572"/>
      <c r="H43" s="553">
        <v>710928242272</v>
      </c>
    </row>
    <row r="44" spans="2:8" ht="15" thickBot="1">
      <c r="B44" s="548">
        <v>34</v>
      </c>
      <c r="C44" s="573" t="s">
        <v>1264</v>
      </c>
      <c r="D44" s="570"/>
      <c r="E44" s="570"/>
      <c r="F44" s="571"/>
      <c r="G44" s="571"/>
      <c r="H44" s="574">
        <v>1.7801115157242686</v>
      </c>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&amp;C&amp;"Calibri"&amp;10&amp;K000000Public&amp;1#_x000D_&amp;"Calibri"&amp;11&amp;K000000&amp;11CS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7690B-59EC-4723-96B1-FD69FEC45E7C}">
  <sheetPr>
    <tabColor rgb="FF92D050"/>
    <pageSetUpPr fitToPage="1"/>
  </sheetPr>
  <dimension ref="B2:S26"/>
  <sheetViews>
    <sheetView showGridLines="0" zoomScaleNormal="100" workbookViewId="0">
      <selection activeCell="C8" sqref="C8:S9"/>
    </sheetView>
  </sheetViews>
  <sheetFormatPr defaultRowHeight="14.4"/>
  <cols>
    <col min="1" max="1" width="5.5546875" customWidth="1"/>
    <col min="2" max="2" width="5.44140625" customWidth="1"/>
    <col min="14" max="14" width="0.44140625" customWidth="1"/>
    <col min="15" max="18" width="9.109375" hidden="1" customWidth="1"/>
    <col min="19" max="19" width="17.109375" customWidth="1"/>
  </cols>
  <sheetData>
    <row r="2" spans="2:19" ht="18">
      <c r="B2" s="1" t="s">
        <v>369</v>
      </c>
    </row>
    <row r="4" spans="2:19">
      <c r="B4" s="869" t="s">
        <v>1265</v>
      </c>
      <c r="C4" s="869"/>
      <c r="D4" s="869"/>
      <c r="E4" s="869"/>
      <c r="F4" s="869"/>
      <c r="G4" s="869"/>
      <c r="H4" s="869"/>
      <c r="I4" s="869"/>
      <c r="J4" s="869"/>
      <c r="K4" s="869"/>
      <c r="L4" s="869"/>
      <c r="M4" s="869"/>
      <c r="N4" s="869"/>
      <c r="O4" s="869"/>
      <c r="P4" s="869"/>
      <c r="Q4" s="869"/>
      <c r="R4" s="869"/>
      <c r="S4" s="869"/>
    </row>
    <row r="5" spans="2:19" ht="158.25" customHeight="1">
      <c r="B5" s="352" t="s">
        <v>760</v>
      </c>
      <c r="C5" s="868" t="s">
        <v>1266</v>
      </c>
      <c r="D5" s="868"/>
      <c r="E5" s="868"/>
      <c r="F5" s="868"/>
      <c r="G5" s="868"/>
      <c r="H5" s="868"/>
      <c r="I5" s="868"/>
      <c r="J5" s="868"/>
      <c r="K5" s="868"/>
      <c r="L5" s="868"/>
      <c r="M5" s="868"/>
      <c r="N5" s="868"/>
      <c r="O5" s="868"/>
      <c r="P5" s="868"/>
      <c r="Q5" s="868"/>
      <c r="R5" s="868"/>
      <c r="S5" s="868"/>
    </row>
    <row r="6" spans="2:19" ht="15" customHeight="1">
      <c r="B6" s="867" t="s">
        <v>763</v>
      </c>
      <c r="C6" s="868" t="s">
        <v>1267</v>
      </c>
      <c r="D6" s="868"/>
      <c r="E6" s="868"/>
      <c r="F6" s="868"/>
      <c r="G6" s="868"/>
      <c r="H6" s="868"/>
      <c r="I6" s="868"/>
      <c r="J6" s="868"/>
      <c r="K6" s="868"/>
      <c r="L6" s="868"/>
      <c r="M6" s="868"/>
      <c r="N6" s="868"/>
      <c r="O6" s="868"/>
      <c r="P6" s="868"/>
      <c r="Q6" s="868"/>
      <c r="R6" s="868"/>
      <c r="S6" s="868"/>
    </row>
    <row r="7" spans="2:19" ht="85.5" customHeight="1">
      <c r="B7" s="867"/>
      <c r="C7" s="868"/>
      <c r="D7" s="868"/>
      <c r="E7" s="868"/>
      <c r="F7" s="868"/>
      <c r="G7" s="868"/>
      <c r="H7" s="868"/>
      <c r="I7" s="868"/>
      <c r="J7" s="868"/>
      <c r="K7" s="868"/>
      <c r="L7" s="868"/>
      <c r="M7" s="868"/>
      <c r="N7" s="868"/>
      <c r="O7" s="868"/>
      <c r="P7" s="868"/>
      <c r="Q7" s="868"/>
      <c r="R7" s="868"/>
      <c r="S7" s="868"/>
    </row>
    <row r="8" spans="2:19">
      <c r="B8" s="867" t="s">
        <v>1157</v>
      </c>
      <c r="C8" s="868" t="s">
        <v>1268</v>
      </c>
      <c r="D8" s="868"/>
      <c r="E8" s="868"/>
      <c r="F8" s="868"/>
      <c r="G8" s="868"/>
      <c r="H8" s="868"/>
      <c r="I8" s="868"/>
      <c r="J8" s="868"/>
      <c r="K8" s="868"/>
      <c r="L8" s="868"/>
      <c r="M8" s="868"/>
      <c r="N8" s="868"/>
      <c r="O8" s="868"/>
      <c r="P8" s="868"/>
      <c r="Q8" s="868"/>
      <c r="R8" s="868"/>
      <c r="S8" s="868"/>
    </row>
    <row r="9" spans="2:19" ht="409.5" customHeight="1">
      <c r="B9" s="867"/>
      <c r="C9" s="868"/>
      <c r="D9" s="868"/>
      <c r="E9" s="868"/>
      <c r="F9" s="868"/>
      <c r="G9" s="868"/>
      <c r="H9" s="868"/>
      <c r="I9" s="868"/>
      <c r="J9" s="868"/>
      <c r="K9" s="868"/>
      <c r="L9" s="868"/>
      <c r="M9" s="868"/>
      <c r="N9" s="868"/>
      <c r="O9" s="868"/>
      <c r="P9" s="868"/>
      <c r="Q9" s="868"/>
      <c r="R9" s="868"/>
      <c r="S9" s="868"/>
    </row>
    <row r="10" spans="2:19">
      <c r="B10" s="867" t="s">
        <v>1159</v>
      </c>
      <c r="C10" s="868" t="s">
        <v>1269</v>
      </c>
      <c r="D10" s="868"/>
      <c r="E10" s="868"/>
      <c r="F10" s="868"/>
      <c r="G10" s="868"/>
      <c r="H10" s="868"/>
      <c r="I10" s="868"/>
      <c r="J10" s="868"/>
      <c r="K10" s="868"/>
      <c r="L10" s="868"/>
      <c r="M10" s="868"/>
      <c r="N10" s="868"/>
      <c r="O10" s="868"/>
      <c r="P10" s="868"/>
      <c r="Q10" s="868"/>
      <c r="R10" s="868"/>
      <c r="S10" s="868"/>
    </row>
    <row r="11" spans="2:19" ht="147" customHeight="1">
      <c r="B11" s="867"/>
      <c r="C11" s="868"/>
      <c r="D11" s="868"/>
      <c r="E11" s="868"/>
      <c r="F11" s="868"/>
      <c r="G11" s="868"/>
      <c r="H11" s="868"/>
      <c r="I11" s="868"/>
      <c r="J11" s="868"/>
      <c r="K11" s="868"/>
      <c r="L11" s="868"/>
      <c r="M11" s="868"/>
      <c r="N11" s="868"/>
      <c r="O11" s="868"/>
      <c r="P11" s="868"/>
      <c r="Q11" s="868"/>
      <c r="R11" s="868"/>
      <c r="S11" s="868"/>
    </row>
    <row r="26" ht="148.5" customHeight="1"/>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scale="55" orientation="landscape" r:id="rId1"/>
  <headerFooter>
    <oddHeader>&amp;C&amp;"Calibri"&amp;10&amp;K000000Public&amp;1#_x000D_&amp;"Calibri"&amp;11&amp;K000000CS
Příloha XV</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60A81-6220-48AD-8E5E-25436EAB9C22}">
  <sheetPr>
    <tabColor rgb="FF92D050"/>
  </sheetPr>
  <dimension ref="A1:D30"/>
  <sheetViews>
    <sheetView showGridLines="0" topLeftCell="A23" zoomScaleNormal="100" workbookViewId="0">
      <selection activeCell="D8" sqref="D8"/>
    </sheetView>
  </sheetViews>
  <sheetFormatPr defaultRowHeight="14.4"/>
  <cols>
    <col min="1" max="1" width="19.5546875" customWidth="1"/>
    <col min="2" max="2" width="12.44140625" bestFit="1" customWidth="1"/>
    <col min="3" max="3" width="82.5546875" customWidth="1"/>
    <col min="4" max="4" width="43.109375" bestFit="1" customWidth="1"/>
  </cols>
  <sheetData>
    <row r="1" spans="1:4" ht="42.6" customHeight="1">
      <c r="A1" s="870" t="s">
        <v>402</v>
      </c>
      <c r="B1" s="871"/>
      <c r="C1" s="871"/>
    </row>
    <row r="2" spans="1:4" ht="21">
      <c r="A2" t="s">
        <v>1270</v>
      </c>
      <c r="B2" s="575"/>
      <c r="C2" s="575"/>
    </row>
    <row r="3" spans="1:4">
      <c r="B3" s="576"/>
    </row>
    <row r="5" spans="1:4">
      <c r="A5" s="27" t="s">
        <v>1271</v>
      </c>
      <c r="B5" s="577" t="s">
        <v>757</v>
      </c>
      <c r="C5" s="431" t="s">
        <v>758</v>
      </c>
    </row>
    <row r="6" spans="1:4" ht="201.6">
      <c r="A6" s="27" t="s">
        <v>1272</v>
      </c>
      <c r="B6" s="27" t="s">
        <v>760</v>
      </c>
      <c r="C6" s="578" t="s">
        <v>1273</v>
      </c>
    </row>
    <row r="7" spans="1:4" ht="302.39999999999998">
      <c r="A7" s="27" t="s">
        <v>1274</v>
      </c>
      <c r="B7" s="27" t="s">
        <v>763</v>
      </c>
      <c r="C7" s="578" t="s">
        <v>1275</v>
      </c>
    </row>
    <row r="8" spans="1:4" ht="29.4" thickBot="1">
      <c r="A8" s="27" t="s">
        <v>1276</v>
      </c>
      <c r="B8" s="27" t="s">
        <v>1277</v>
      </c>
      <c r="C8" s="578" t="s">
        <v>1278</v>
      </c>
    </row>
    <row r="9" spans="1:4" ht="15" thickBot="1">
      <c r="A9" s="27"/>
      <c r="B9" s="27"/>
      <c r="C9" s="579" t="s">
        <v>1279</v>
      </c>
      <c r="D9" s="579" t="s">
        <v>1280</v>
      </c>
    </row>
    <row r="10" spans="1:4" ht="15" thickBot="1">
      <c r="A10" s="27"/>
      <c r="B10" s="27"/>
      <c r="C10" s="579" t="s">
        <v>1281</v>
      </c>
      <c r="D10" s="579" t="s">
        <v>1282</v>
      </c>
    </row>
    <row r="11" spans="1:4" ht="15" thickBot="1">
      <c r="A11" s="27"/>
      <c r="B11" s="27"/>
      <c r="C11" s="579" t="s">
        <v>1283</v>
      </c>
      <c r="D11" s="579" t="s">
        <v>1284</v>
      </c>
    </row>
    <row r="12" spans="1:4" ht="15" thickBot="1">
      <c r="A12" s="27"/>
      <c r="B12" s="27"/>
      <c r="C12" s="579" t="s">
        <v>1285</v>
      </c>
      <c r="D12" s="579" t="s">
        <v>1286</v>
      </c>
    </row>
    <row r="13" spans="1:4" ht="15" thickBot="1">
      <c r="A13" s="27"/>
      <c r="B13" s="27"/>
      <c r="C13" s="579" t="s">
        <v>1287</v>
      </c>
      <c r="D13" s="579" t="s">
        <v>1288</v>
      </c>
    </row>
    <row r="14" spans="1:4" ht="15" thickBot="1">
      <c r="A14" s="27"/>
      <c r="B14" s="27"/>
      <c r="C14" s="579" t="s">
        <v>1289</v>
      </c>
      <c r="D14" s="579" t="s">
        <v>1290</v>
      </c>
    </row>
    <row r="15" spans="1:4" ht="15" thickBot="1">
      <c r="A15" s="27"/>
      <c r="B15" s="27"/>
      <c r="C15" s="579" t="s">
        <v>1291</v>
      </c>
      <c r="D15" s="579" t="s">
        <v>1292</v>
      </c>
    </row>
    <row r="16" spans="1:4" ht="15" thickBot="1">
      <c r="A16" s="27"/>
      <c r="B16" s="27"/>
      <c r="C16" s="579" t="s">
        <v>1293</v>
      </c>
      <c r="D16" s="579" t="s">
        <v>1294</v>
      </c>
    </row>
    <row r="17" spans="1:4" ht="15" thickBot="1">
      <c r="A17" s="27"/>
      <c r="B17" s="27"/>
      <c r="C17" s="580"/>
      <c r="D17" s="580"/>
    </row>
    <row r="18" spans="1:4" ht="15" thickBot="1">
      <c r="A18" s="27"/>
      <c r="B18" s="27"/>
      <c r="C18" s="579" t="s">
        <v>1295</v>
      </c>
      <c r="D18" s="579" t="s">
        <v>1296</v>
      </c>
    </row>
    <row r="19" spans="1:4" ht="15" thickBot="1">
      <c r="A19" s="27"/>
      <c r="B19" s="27"/>
      <c r="C19" s="579" t="s">
        <v>1297</v>
      </c>
      <c r="D19" s="579" t="s">
        <v>1298</v>
      </c>
    </row>
    <row r="20" spans="1:4" ht="15" thickBot="1">
      <c r="A20" s="27"/>
      <c r="B20" s="27"/>
      <c r="C20" s="579" t="s">
        <v>1299</v>
      </c>
      <c r="D20" s="579" t="s">
        <v>1300</v>
      </c>
    </row>
    <row r="21" spans="1:4" ht="15" thickBot="1">
      <c r="A21" s="27"/>
      <c r="B21" s="27"/>
      <c r="C21" s="579" t="s">
        <v>1301</v>
      </c>
      <c r="D21" s="579" t="s">
        <v>1300</v>
      </c>
    </row>
    <row r="22" spans="1:4" ht="15" thickBot="1">
      <c r="A22" s="27"/>
      <c r="B22" s="27"/>
      <c r="C22" s="579" t="s">
        <v>1302</v>
      </c>
      <c r="D22" s="579" t="s">
        <v>1300</v>
      </c>
    </row>
    <row r="23" spans="1:4" ht="15" thickBot="1">
      <c r="A23" s="27"/>
      <c r="B23" s="27"/>
      <c r="C23" s="579" t="s">
        <v>1303</v>
      </c>
      <c r="D23" s="579" t="s">
        <v>1300</v>
      </c>
    </row>
    <row r="24" spans="1:4" ht="15" thickBot="1">
      <c r="A24" s="27"/>
      <c r="B24" s="27"/>
      <c r="C24" s="579" t="s">
        <v>1304</v>
      </c>
      <c r="D24" s="579" t="s">
        <v>1305</v>
      </c>
    </row>
    <row r="25" spans="1:4" ht="15" thickBot="1">
      <c r="A25" s="27"/>
      <c r="B25" s="27"/>
      <c r="C25" s="579" t="s">
        <v>1306</v>
      </c>
      <c r="D25" s="579" t="s">
        <v>1300</v>
      </c>
    </row>
    <row r="26" spans="1:4" ht="15" thickBot="1">
      <c r="A26" s="27"/>
      <c r="B26" s="27"/>
      <c r="C26" s="579" t="s">
        <v>1307</v>
      </c>
      <c r="D26" s="579" t="s">
        <v>1298</v>
      </c>
    </row>
    <row r="27" spans="1:4" ht="15" thickBot="1">
      <c r="A27" s="27"/>
      <c r="B27" s="27"/>
      <c r="C27" s="579" t="s">
        <v>1308</v>
      </c>
      <c r="D27" s="579" t="s">
        <v>1309</v>
      </c>
    </row>
    <row r="28" spans="1:4">
      <c r="A28" s="27"/>
      <c r="B28" s="27"/>
      <c r="C28" s="578"/>
    </row>
    <row r="29" spans="1:4" ht="72">
      <c r="A29" s="27" t="s">
        <v>1310</v>
      </c>
      <c r="B29" s="27" t="s">
        <v>1159</v>
      </c>
      <c r="C29" s="578" t="s">
        <v>1311</v>
      </c>
    </row>
    <row r="30" spans="1:4" ht="57.6">
      <c r="A30" s="27" t="s">
        <v>1312</v>
      </c>
      <c r="B30" s="27" t="s">
        <v>1161</v>
      </c>
      <c r="C30" s="578" t="s">
        <v>1313</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XVII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9C6D5-B9AB-4736-A3B3-DD918E33085B}">
  <sheetPr>
    <tabColor rgb="FF92D050"/>
    <pageSetUpPr fitToPage="1"/>
  </sheetPr>
  <dimension ref="A1:H23"/>
  <sheetViews>
    <sheetView showGridLines="0" zoomScaleNormal="100" zoomScalePageLayoutView="80" workbookViewId="0">
      <selection activeCell="D8" sqref="D8"/>
    </sheetView>
  </sheetViews>
  <sheetFormatPr defaultRowHeight="14.4"/>
  <cols>
    <col min="1" max="1" width="4.44140625" customWidth="1"/>
    <col min="2" max="2" width="69.109375" customWidth="1"/>
    <col min="3" max="8" width="24.88671875" customWidth="1"/>
  </cols>
  <sheetData>
    <row r="1" spans="1:8" ht="18">
      <c r="B1" s="356" t="s">
        <v>1314</v>
      </c>
    </row>
    <row r="4" spans="1:8" ht="30" customHeight="1">
      <c r="A4" s="581"/>
      <c r="B4" s="872" t="s">
        <v>1315</v>
      </c>
      <c r="C4" s="873" t="s">
        <v>1316</v>
      </c>
      <c r="D4" s="872"/>
      <c r="E4" s="874" t="s">
        <v>1317</v>
      </c>
      <c r="F4" s="873"/>
      <c r="G4" s="875" t="s">
        <v>1318</v>
      </c>
      <c r="H4" s="876"/>
    </row>
    <row r="5" spans="1:8" ht="28.8">
      <c r="A5" s="582"/>
      <c r="B5" s="872"/>
      <c r="C5" s="583" t="s">
        <v>119</v>
      </c>
      <c r="D5" s="584" t="s">
        <v>53</v>
      </c>
      <c r="E5" s="583" t="s">
        <v>119</v>
      </c>
      <c r="F5" s="584" t="s">
        <v>53</v>
      </c>
      <c r="G5" s="304" t="s">
        <v>1319</v>
      </c>
      <c r="H5" s="304" t="s">
        <v>1320</v>
      </c>
    </row>
    <row r="6" spans="1:8">
      <c r="A6" s="582"/>
      <c r="B6" s="872"/>
      <c r="C6" s="585" t="s">
        <v>1</v>
      </c>
      <c r="D6" s="352" t="s">
        <v>2</v>
      </c>
      <c r="E6" s="352" t="s">
        <v>3</v>
      </c>
      <c r="F6" s="352" t="s">
        <v>4</v>
      </c>
      <c r="G6" s="352" t="s">
        <v>5</v>
      </c>
      <c r="H6" s="352" t="s">
        <v>6</v>
      </c>
    </row>
    <row r="7" spans="1:8">
      <c r="A7" s="586">
        <v>1</v>
      </c>
      <c r="B7" s="431" t="s">
        <v>1321</v>
      </c>
      <c r="C7" s="587">
        <v>313209.68832000002</v>
      </c>
      <c r="D7" s="587">
        <v>0</v>
      </c>
      <c r="E7" s="587">
        <v>313209.68832000002</v>
      </c>
      <c r="F7" s="587">
        <v>0</v>
      </c>
      <c r="G7" s="587">
        <v>7.4153199999999995</v>
      </c>
      <c r="H7" s="588">
        <v>2.367525742825655E-5</v>
      </c>
    </row>
    <row r="8" spans="1:8">
      <c r="A8" s="586">
        <v>2</v>
      </c>
      <c r="B8" s="589" t="s">
        <v>1322</v>
      </c>
      <c r="C8" s="587">
        <v>0</v>
      </c>
      <c r="D8" s="587">
        <v>0</v>
      </c>
      <c r="E8" s="587">
        <v>0</v>
      </c>
      <c r="F8" s="587">
        <v>0</v>
      </c>
      <c r="G8" s="587">
        <v>0</v>
      </c>
      <c r="H8" s="588">
        <v>0</v>
      </c>
    </row>
    <row r="9" spans="1:8">
      <c r="A9" s="586">
        <v>3</v>
      </c>
      <c r="B9" s="589" t="s">
        <v>1323</v>
      </c>
      <c r="C9" s="587">
        <v>0</v>
      </c>
      <c r="D9" s="587">
        <v>0</v>
      </c>
      <c r="E9" s="587">
        <v>0</v>
      </c>
      <c r="F9" s="587">
        <v>0</v>
      </c>
      <c r="G9" s="587">
        <v>0</v>
      </c>
      <c r="H9" s="588">
        <v>0</v>
      </c>
    </row>
    <row r="10" spans="1:8">
      <c r="A10" s="586">
        <v>4</v>
      </c>
      <c r="B10" s="589" t="s">
        <v>1324</v>
      </c>
      <c r="C10" s="587">
        <v>0</v>
      </c>
      <c r="D10" s="587">
        <v>0</v>
      </c>
      <c r="E10" s="587">
        <v>0</v>
      </c>
      <c r="F10" s="587">
        <v>0</v>
      </c>
      <c r="G10" s="587">
        <v>0</v>
      </c>
      <c r="H10" s="588">
        <v>0</v>
      </c>
    </row>
    <row r="11" spans="1:8">
      <c r="A11" s="586">
        <v>5</v>
      </c>
      <c r="B11" s="589" t="s">
        <v>1325</v>
      </c>
      <c r="C11" s="587">
        <v>0</v>
      </c>
      <c r="D11" s="587">
        <v>0</v>
      </c>
      <c r="E11" s="587">
        <v>0</v>
      </c>
      <c r="F11" s="587">
        <v>0</v>
      </c>
      <c r="G11" s="587">
        <v>0</v>
      </c>
      <c r="H11" s="588">
        <v>0</v>
      </c>
    </row>
    <row r="12" spans="1:8">
      <c r="A12" s="586">
        <v>6</v>
      </c>
      <c r="B12" s="589" t="s">
        <v>1326</v>
      </c>
      <c r="C12" s="587">
        <v>1525607.0406294512</v>
      </c>
      <c r="D12" s="587">
        <v>0</v>
      </c>
      <c r="E12" s="587">
        <v>1525607.0406294512</v>
      </c>
      <c r="F12" s="587">
        <v>0</v>
      </c>
      <c r="G12" s="587">
        <v>356271.62629852007</v>
      </c>
      <c r="H12" s="588">
        <v>0.2335277806213622</v>
      </c>
    </row>
    <row r="13" spans="1:8">
      <c r="A13" s="586">
        <v>7</v>
      </c>
      <c r="B13" s="589" t="s">
        <v>1327</v>
      </c>
      <c r="C13" s="587">
        <v>36783048.426422894</v>
      </c>
      <c r="D13" s="587">
        <v>1698979.9786728548</v>
      </c>
      <c r="E13" s="587">
        <v>36783048.426422894</v>
      </c>
      <c r="F13" s="587">
        <v>1698979.9786728548</v>
      </c>
      <c r="G13" s="587">
        <v>32678324.522017237</v>
      </c>
      <c r="H13" s="588">
        <v>0.84918404451076202</v>
      </c>
    </row>
    <row r="14" spans="1:8">
      <c r="A14" s="586">
        <v>8</v>
      </c>
      <c r="B14" s="589" t="s">
        <v>1328</v>
      </c>
      <c r="C14" s="587">
        <v>29885312.212466747</v>
      </c>
      <c r="D14" s="587">
        <v>4902103.9234065544</v>
      </c>
      <c r="E14" s="587">
        <v>29885312.212466747</v>
      </c>
      <c r="F14" s="587">
        <v>4902103.9234065544</v>
      </c>
      <c r="G14" s="587">
        <v>20334330.934500348</v>
      </c>
      <c r="H14" s="588">
        <v>0.58453122402302482</v>
      </c>
    </row>
    <row r="15" spans="1:8">
      <c r="A15" s="586">
        <v>9</v>
      </c>
      <c r="B15" s="589" t="s">
        <v>1329</v>
      </c>
      <c r="C15" s="587">
        <v>0</v>
      </c>
      <c r="D15" s="587">
        <v>0</v>
      </c>
      <c r="E15" s="587">
        <v>0</v>
      </c>
      <c r="F15" s="587">
        <v>0</v>
      </c>
      <c r="G15" s="587">
        <v>0</v>
      </c>
      <c r="H15" s="588">
        <v>0</v>
      </c>
    </row>
    <row r="16" spans="1:8">
      <c r="A16" s="586">
        <v>10</v>
      </c>
      <c r="B16" s="589" t="s">
        <v>1330</v>
      </c>
      <c r="C16" s="587">
        <v>598742.99034877552</v>
      </c>
      <c r="D16" s="587">
        <v>7567.105883133333</v>
      </c>
      <c r="E16" s="587">
        <v>598742.99034877552</v>
      </c>
      <c r="F16" s="587">
        <v>7567.105883133333</v>
      </c>
      <c r="G16" s="587">
        <v>782049.32611467608</v>
      </c>
      <c r="H16" s="588">
        <v>1.2898504098397008</v>
      </c>
    </row>
    <row r="17" spans="1:8">
      <c r="A17" s="586">
        <v>11</v>
      </c>
      <c r="B17" s="589" t="s">
        <v>1331</v>
      </c>
      <c r="C17" s="587">
        <v>0</v>
      </c>
      <c r="D17" s="587">
        <v>0</v>
      </c>
      <c r="E17" s="587">
        <v>0</v>
      </c>
      <c r="F17" s="587">
        <v>0</v>
      </c>
      <c r="G17" s="587">
        <v>0</v>
      </c>
      <c r="H17" s="588">
        <v>0</v>
      </c>
    </row>
    <row r="18" spans="1:8">
      <c r="A18" s="586">
        <v>12</v>
      </c>
      <c r="B18" s="589" t="s">
        <v>1332</v>
      </c>
      <c r="C18" s="587">
        <v>0</v>
      </c>
      <c r="D18" s="587">
        <v>0</v>
      </c>
      <c r="E18" s="587">
        <v>0</v>
      </c>
      <c r="F18" s="587">
        <v>0</v>
      </c>
      <c r="G18" s="587">
        <v>0</v>
      </c>
      <c r="H18" s="588">
        <v>0</v>
      </c>
    </row>
    <row r="19" spans="1:8">
      <c r="A19" s="586">
        <v>13</v>
      </c>
      <c r="B19" s="589" t="s">
        <v>1333</v>
      </c>
      <c r="C19" s="587">
        <v>0</v>
      </c>
      <c r="D19" s="587">
        <v>0</v>
      </c>
      <c r="E19" s="587">
        <v>0</v>
      </c>
      <c r="F19" s="587">
        <v>0</v>
      </c>
      <c r="G19" s="587">
        <v>0</v>
      </c>
      <c r="H19" s="588">
        <v>0</v>
      </c>
    </row>
    <row r="20" spans="1:8">
      <c r="A20" s="586">
        <v>14</v>
      </c>
      <c r="B20" s="589" t="s">
        <v>1334</v>
      </c>
      <c r="C20" s="587">
        <v>0</v>
      </c>
      <c r="D20" s="587">
        <v>0</v>
      </c>
      <c r="E20" s="587">
        <v>0</v>
      </c>
      <c r="F20" s="587">
        <v>0</v>
      </c>
      <c r="G20" s="587">
        <v>0</v>
      </c>
      <c r="H20" s="588">
        <v>0</v>
      </c>
    </row>
    <row r="21" spans="1:8">
      <c r="A21" s="586">
        <v>15</v>
      </c>
      <c r="B21" s="589" t="s">
        <v>929</v>
      </c>
      <c r="C21" s="587">
        <v>331139.2383494</v>
      </c>
      <c r="D21" s="587">
        <v>0</v>
      </c>
      <c r="E21" s="587">
        <v>331139.2383494</v>
      </c>
      <c r="F21" s="587">
        <v>0</v>
      </c>
      <c r="G21" s="587">
        <v>577164.46476845001</v>
      </c>
      <c r="H21" s="588">
        <v>1.7429660937960414</v>
      </c>
    </row>
    <row r="22" spans="1:8">
      <c r="A22" s="586">
        <v>16</v>
      </c>
      <c r="B22" s="589" t="s">
        <v>1335</v>
      </c>
      <c r="C22" s="587">
        <v>6539647.57651</v>
      </c>
      <c r="D22" s="587">
        <v>0</v>
      </c>
      <c r="E22" s="587">
        <v>6539647.57651</v>
      </c>
      <c r="F22" s="587">
        <v>0</v>
      </c>
      <c r="G22" s="587">
        <v>6539609.6795100002</v>
      </c>
      <c r="H22" s="588">
        <v>0.99999420503940672</v>
      </c>
    </row>
    <row r="23" spans="1:8">
      <c r="A23" s="590">
        <v>17</v>
      </c>
      <c r="B23" s="591" t="s">
        <v>1336</v>
      </c>
      <c r="C23" s="587">
        <v>75976707.173047259</v>
      </c>
      <c r="D23" s="587">
        <v>6608651.0079625426</v>
      </c>
      <c r="E23" s="587">
        <v>75976707.173047259</v>
      </c>
      <c r="F23" s="587">
        <v>6608651.0079625426</v>
      </c>
      <c r="G23" s="587">
        <v>61267757.968529224</v>
      </c>
      <c r="H23" s="588">
        <v>0.74187191674150199</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&amp;C&amp;"Calibri"&amp;10&amp;K000000Public&amp;1#_x000D_&amp;"Calibri"&amp;11&amp;K000000CS
Příloha XIX</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E61E2-A29D-4102-9A63-44DF40C5058A}">
  <sheetPr>
    <tabColor rgb="FF92D050"/>
    <pageSetUpPr autoPageBreaks="0" fitToPage="1"/>
  </sheetPr>
  <dimension ref="C2:K26"/>
  <sheetViews>
    <sheetView showGridLines="0" topLeftCell="A3" zoomScaleNormal="100" zoomScaleSheetLayoutView="100" zoomScalePageLayoutView="80" workbookViewId="0">
      <selection activeCell="D8" sqref="D8"/>
    </sheetView>
  </sheetViews>
  <sheetFormatPr defaultColWidth="9.109375" defaultRowHeight="14.4"/>
  <cols>
    <col min="3" max="3" width="8.44140625" customWidth="1"/>
    <col min="4" max="4" width="51.5546875" customWidth="1"/>
    <col min="5" max="5" width="31.5546875" customWidth="1"/>
    <col min="6" max="6" width="30.44140625" bestFit="1" customWidth="1"/>
  </cols>
  <sheetData>
    <row r="2" spans="3:11" ht="41.4" customHeight="1">
      <c r="C2" s="877" t="s">
        <v>1337</v>
      </c>
      <c r="D2" s="878"/>
      <c r="E2" s="878"/>
      <c r="F2" s="878"/>
      <c r="G2" s="879"/>
      <c r="H2" s="163"/>
      <c r="I2" s="163"/>
      <c r="J2" s="163"/>
      <c r="K2" s="163"/>
    </row>
    <row r="4" spans="3:11">
      <c r="C4" s="592"/>
      <c r="D4" s="592"/>
      <c r="E4" s="592"/>
      <c r="F4" s="592"/>
    </row>
    <row r="5" spans="3:11">
      <c r="C5" s="86"/>
      <c r="D5" s="86"/>
      <c r="E5" s="593"/>
      <c r="F5" s="593"/>
    </row>
    <row r="6" spans="3:11" ht="28.8">
      <c r="C6" s="594"/>
      <c r="D6" s="594"/>
      <c r="E6" s="595" t="s">
        <v>1338</v>
      </c>
      <c r="F6" s="595" t="s">
        <v>1339</v>
      </c>
    </row>
    <row r="7" spans="3:11" ht="16.8">
      <c r="C7" s="880"/>
      <c r="D7" s="880"/>
      <c r="E7" s="596" t="s">
        <v>1</v>
      </c>
      <c r="F7" s="596" t="s">
        <v>2</v>
      </c>
    </row>
    <row r="8" spans="3:11">
      <c r="C8" s="597">
        <v>1</v>
      </c>
      <c r="D8" s="598" t="s">
        <v>1340</v>
      </c>
      <c r="E8" s="599">
        <f>E9+E10+E11</f>
        <v>13794338.023000002</v>
      </c>
      <c r="F8" s="599">
        <f>F9+F10+F11</f>
        <v>13794338.023000002</v>
      </c>
    </row>
    <row r="9" spans="3:11">
      <c r="C9" s="597">
        <v>2</v>
      </c>
      <c r="D9" s="597" t="s">
        <v>1341</v>
      </c>
      <c r="E9" s="600">
        <v>915373.20400000003</v>
      </c>
      <c r="F9" s="600">
        <v>915373.20400000003</v>
      </c>
    </row>
    <row r="10" spans="3:11">
      <c r="C10" s="597">
        <v>3</v>
      </c>
      <c r="D10" s="597" t="s">
        <v>1326</v>
      </c>
      <c r="E10" s="600">
        <v>5021035.2470000004</v>
      </c>
      <c r="F10" s="600">
        <v>5021035.2470000004</v>
      </c>
    </row>
    <row r="11" spans="3:11">
      <c r="C11" s="597">
        <v>4</v>
      </c>
      <c r="D11" s="597" t="s">
        <v>1342</v>
      </c>
      <c r="E11" s="600">
        <v>7857929.5720000006</v>
      </c>
      <c r="F11" s="600">
        <v>7857929.5720000006</v>
      </c>
    </row>
    <row r="12" spans="3:11">
      <c r="C12" s="601">
        <v>4.0999999999999996</v>
      </c>
      <c r="D12" s="601" t="s">
        <v>1343</v>
      </c>
      <c r="E12" s="600">
        <v>1363469.702</v>
      </c>
      <c r="F12" s="600">
        <v>1363469.702</v>
      </c>
    </row>
    <row r="13" spans="3:11">
      <c r="C13" s="601">
        <v>4.2</v>
      </c>
      <c r="D13" s="601" t="s">
        <v>1344</v>
      </c>
      <c r="E13" s="600">
        <v>2078351.3219999999</v>
      </c>
      <c r="F13" s="600">
        <v>2078351.3219999999</v>
      </c>
    </row>
    <row r="14" spans="3:11">
      <c r="C14" s="597">
        <v>5</v>
      </c>
      <c r="D14" s="598" t="s">
        <v>1345</v>
      </c>
      <c r="E14" s="599">
        <f>E15+E16+E17+E20</f>
        <v>308906720.41600001</v>
      </c>
      <c r="F14" s="599">
        <f>F15+F16+F17+F20</f>
        <v>308906720.41600001</v>
      </c>
    </row>
    <row r="15" spans="3:11">
      <c r="C15" s="597">
        <v>6</v>
      </c>
      <c r="D15" s="597" t="s">
        <v>1341</v>
      </c>
      <c r="E15" s="600">
        <v>18952622.234999999</v>
      </c>
      <c r="F15" s="600">
        <v>18952622.234999999</v>
      </c>
    </row>
    <row r="16" spans="3:11">
      <c r="C16" s="597">
        <v>7</v>
      </c>
      <c r="D16" s="597" t="s">
        <v>1326</v>
      </c>
      <c r="E16" s="600">
        <v>3921315.2790000001</v>
      </c>
      <c r="F16" s="600">
        <v>3921315.2790000001</v>
      </c>
    </row>
    <row r="17" spans="3:6">
      <c r="C17" s="597">
        <v>8</v>
      </c>
      <c r="D17" s="597" t="s">
        <v>1342</v>
      </c>
      <c r="E17" s="600">
        <v>136369226.62400001</v>
      </c>
      <c r="F17" s="600">
        <v>136369226.62400001</v>
      </c>
    </row>
    <row r="18" spans="3:6" ht="15.6">
      <c r="C18" s="602">
        <v>8.1</v>
      </c>
      <c r="D18" s="601" t="s">
        <v>1346</v>
      </c>
      <c r="E18" s="600">
        <v>32792515.614</v>
      </c>
      <c r="F18" s="600">
        <v>32792515.614</v>
      </c>
    </row>
    <row r="19" spans="3:6" ht="15.6">
      <c r="C19" s="602">
        <v>8.1999999999999993</v>
      </c>
      <c r="D19" s="601" t="s">
        <v>1344</v>
      </c>
      <c r="E19" s="600">
        <v>24383630.998</v>
      </c>
      <c r="F19" s="600">
        <v>24383630.998</v>
      </c>
    </row>
    <row r="20" spans="3:6" ht="15.6">
      <c r="C20" s="602">
        <v>9</v>
      </c>
      <c r="D20" s="597" t="s">
        <v>1328</v>
      </c>
      <c r="E20" s="600">
        <f>E21+E22+E23+E24+E25</f>
        <v>149663556.278</v>
      </c>
      <c r="F20" s="600">
        <f>F21+F22+F23+F24+F25</f>
        <v>149663556.278</v>
      </c>
    </row>
    <row r="21" spans="3:6" ht="28.8">
      <c r="C21" s="602">
        <v>9.1</v>
      </c>
      <c r="D21" s="601" t="s">
        <v>1347</v>
      </c>
      <c r="E21" s="600">
        <v>2.1909999999999998</v>
      </c>
      <c r="F21" s="600">
        <v>2.1909999999999998</v>
      </c>
    </row>
    <row r="22" spans="3:6" ht="28.8">
      <c r="C22" s="602">
        <v>9.1999999999999993</v>
      </c>
      <c r="D22" s="601" t="s">
        <v>1348</v>
      </c>
      <c r="E22" s="600">
        <v>109296650.676</v>
      </c>
      <c r="F22" s="600">
        <v>109296650.676</v>
      </c>
    </row>
    <row r="23" spans="3:6" ht="15.6">
      <c r="C23" s="602">
        <v>9.3000000000000007</v>
      </c>
      <c r="D23" s="601" t="s">
        <v>1349</v>
      </c>
      <c r="E23" s="600">
        <v>0</v>
      </c>
      <c r="F23" s="600">
        <v>0</v>
      </c>
    </row>
    <row r="24" spans="3:6" ht="15.6">
      <c r="C24" s="602">
        <v>9.4</v>
      </c>
      <c r="D24" s="601" t="s">
        <v>1350</v>
      </c>
      <c r="E24" s="600">
        <v>136003.05100000001</v>
      </c>
      <c r="F24" s="600">
        <v>136003.05100000001</v>
      </c>
    </row>
    <row r="25" spans="3:6" ht="15.6">
      <c r="C25" s="602">
        <v>9.5</v>
      </c>
      <c r="D25" s="601" t="s">
        <v>1351</v>
      </c>
      <c r="E25" s="600">
        <v>40230900.359999999</v>
      </c>
      <c r="F25" s="600">
        <v>40230900.359999999</v>
      </c>
    </row>
    <row r="26" spans="3:6" s="309" customFormat="1" ht="39.75" customHeight="1">
      <c r="C26" s="597">
        <v>10</v>
      </c>
      <c r="D26" s="598" t="s">
        <v>1352</v>
      </c>
      <c r="E26" s="599">
        <v>348422163.50099999</v>
      </c>
      <c r="F26" s="599">
        <v>348422163.50099999</v>
      </c>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&amp;C&amp;"Calibri"&amp;10&amp;K000000Public&amp;1#_x000D_&amp;"Calibri"&amp;11&amp;K000000CS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137F3-8233-4796-AC84-D41204DF12ED}">
  <sheetPr>
    <tabColor rgb="FF92D050"/>
    <pageSetUpPr fitToPage="1"/>
  </sheetPr>
  <dimension ref="A1:P36"/>
  <sheetViews>
    <sheetView showGridLines="0" view="pageLayout" topLeftCell="A5" zoomScaleNormal="100" workbookViewId="0">
      <selection activeCell="D8" sqref="D8"/>
    </sheetView>
  </sheetViews>
  <sheetFormatPr defaultColWidth="9.109375" defaultRowHeight="14.4"/>
  <cols>
    <col min="1" max="1" width="5.44140625" customWidth="1"/>
    <col min="2" max="2" width="40.44140625" customWidth="1"/>
    <col min="3" max="3" width="26.5546875" customWidth="1"/>
    <col min="4" max="4" width="17.44140625" bestFit="1" customWidth="1"/>
    <col min="5" max="5" width="41.109375" bestFit="1" customWidth="1"/>
    <col min="6" max="8" width="15.5546875" bestFit="1" customWidth="1"/>
    <col min="9" max="9" width="53.44140625" bestFit="1" customWidth="1"/>
    <col min="10" max="13" width="15.5546875" bestFit="1" customWidth="1"/>
    <col min="14" max="14" width="33.6640625" bestFit="1" customWidth="1"/>
    <col min="15" max="15" width="24.6640625" bestFit="1" customWidth="1"/>
    <col min="16" max="16" width="24.88671875" bestFit="1" customWidth="1"/>
  </cols>
  <sheetData>
    <row r="1" spans="1:16" ht="18">
      <c r="A1" s="603" t="s">
        <v>444</v>
      </c>
    </row>
    <row r="4" spans="1:16">
      <c r="B4" s="604"/>
    </row>
    <row r="5" spans="1:16" ht="17.25" customHeight="1">
      <c r="A5" s="902" t="s">
        <v>1353</v>
      </c>
      <c r="B5" s="903"/>
      <c r="C5" s="899" t="s">
        <v>1354</v>
      </c>
      <c r="D5" s="881" t="s">
        <v>1355</v>
      </c>
      <c r="E5" s="901"/>
      <c r="F5" s="901"/>
      <c r="G5" s="901"/>
      <c r="H5" s="901"/>
      <c r="I5" s="901"/>
      <c r="J5" s="901"/>
      <c r="K5" s="901"/>
      <c r="L5" s="901"/>
      <c r="M5" s="901"/>
      <c r="N5" s="882"/>
      <c r="O5" s="881" t="s">
        <v>1356</v>
      </c>
      <c r="P5" s="882"/>
    </row>
    <row r="6" spans="1:16" ht="24.75" customHeight="1">
      <c r="A6" s="904"/>
      <c r="B6" s="905"/>
      <c r="C6" s="900"/>
      <c r="D6" s="883" t="s">
        <v>1357</v>
      </c>
      <c r="E6" s="884"/>
      <c r="F6" s="884"/>
      <c r="G6" s="884"/>
      <c r="H6" s="884"/>
      <c r="I6" s="884"/>
      <c r="J6" s="884"/>
      <c r="K6" s="884"/>
      <c r="L6" s="885"/>
      <c r="M6" s="883" t="s">
        <v>1358</v>
      </c>
      <c r="N6" s="885"/>
      <c r="O6" s="886" t="s">
        <v>1359</v>
      </c>
      <c r="P6" s="889" t="s">
        <v>1360</v>
      </c>
    </row>
    <row r="7" spans="1:16">
      <c r="A7" s="904"/>
      <c r="B7" s="905"/>
      <c r="C7" s="900"/>
      <c r="D7" s="886" t="s">
        <v>1361</v>
      </c>
      <c r="E7" s="892" t="s">
        <v>1362</v>
      </c>
      <c r="F7" s="605"/>
      <c r="G7" s="605"/>
      <c r="H7" s="605"/>
      <c r="I7" s="892" t="s">
        <v>1363</v>
      </c>
      <c r="J7" s="605"/>
      <c r="K7" s="605"/>
      <c r="L7" s="605"/>
      <c r="M7" s="886" t="s">
        <v>1364</v>
      </c>
      <c r="N7" s="886" t="s">
        <v>1365</v>
      </c>
      <c r="O7" s="887"/>
      <c r="P7" s="890"/>
    </row>
    <row r="8" spans="1:16" ht="78.75" customHeight="1">
      <c r="A8" s="904"/>
      <c r="B8" s="905"/>
      <c r="C8" s="606"/>
      <c r="D8" s="888"/>
      <c r="E8" s="888"/>
      <c r="F8" s="607" t="s">
        <v>1366</v>
      </c>
      <c r="G8" s="607" t="s">
        <v>1367</v>
      </c>
      <c r="H8" s="607" t="s">
        <v>1368</v>
      </c>
      <c r="I8" s="888"/>
      <c r="J8" s="607" t="s">
        <v>1369</v>
      </c>
      <c r="K8" s="607" t="s">
        <v>1370</v>
      </c>
      <c r="L8" s="607" t="s">
        <v>1371</v>
      </c>
      <c r="M8" s="888"/>
      <c r="N8" s="888"/>
      <c r="O8" s="888"/>
      <c r="P8" s="891"/>
    </row>
    <row r="9" spans="1:16">
      <c r="A9" s="906"/>
      <c r="B9" s="907"/>
      <c r="C9" s="608" t="s">
        <v>1</v>
      </c>
      <c r="D9" s="608" t="s">
        <v>2</v>
      </c>
      <c r="E9" s="608" t="s">
        <v>3</v>
      </c>
      <c r="F9" s="608" t="s">
        <v>4</v>
      </c>
      <c r="G9" s="608" t="s">
        <v>5</v>
      </c>
      <c r="H9" s="608" t="s">
        <v>6</v>
      </c>
      <c r="I9" s="608" t="s">
        <v>7</v>
      </c>
      <c r="J9" s="608" t="s">
        <v>8</v>
      </c>
      <c r="K9" s="608" t="s">
        <v>9</v>
      </c>
      <c r="L9" s="608" t="s">
        <v>10</v>
      </c>
      <c r="M9" s="608" t="s">
        <v>11</v>
      </c>
      <c r="N9" s="608" t="s">
        <v>12</v>
      </c>
      <c r="O9" s="608" t="s">
        <v>13</v>
      </c>
      <c r="P9" s="608" t="s">
        <v>14</v>
      </c>
    </row>
    <row r="10" spans="1:16">
      <c r="A10" s="609">
        <v>1</v>
      </c>
      <c r="B10" s="610" t="s">
        <v>1341</v>
      </c>
      <c r="C10" s="611">
        <v>337272603015.27002</v>
      </c>
      <c r="D10" s="612">
        <v>0</v>
      </c>
      <c r="E10" s="612">
        <v>2.5073266622895933E-5</v>
      </c>
      <c r="F10" s="612">
        <v>0</v>
      </c>
      <c r="G10" s="612">
        <v>2.3428709386283127E-5</v>
      </c>
      <c r="H10" s="612">
        <v>1.6445572366128048E-6</v>
      </c>
      <c r="I10" s="612"/>
      <c r="J10" s="612"/>
      <c r="K10" s="612"/>
      <c r="L10" s="612"/>
      <c r="M10" s="612">
        <v>1.5415220761096355E-2</v>
      </c>
      <c r="N10" s="612">
        <v>0</v>
      </c>
      <c r="O10" s="613"/>
      <c r="P10" s="613">
        <v>18952622235.439999</v>
      </c>
    </row>
    <row r="11" spans="1:16">
      <c r="A11" s="609">
        <v>2</v>
      </c>
      <c r="B11" s="610" t="s">
        <v>1326</v>
      </c>
      <c r="C11" s="611">
        <v>18255876379.029999</v>
      </c>
      <c r="D11" s="612">
        <v>6.972495863644939E-4</v>
      </c>
      <c r="E11" s="612">
        <v>5.7924478458874551E-2</v>
      </c>
      <c r="F11" s="612">
        <v>5.6699689179588911E-2</v>
      </c>
      <c r="G11" s="612">
        <v>9.2415401264326648E-4</v>
      </c>
      <c r="H11" s="612">
        <v>3.0063526664237945E-4</v>
      </c>
      <c r="I11" s="612"/>
      <c r="J11" s="612"/>
      <c r="K11" s="612"/>
      <c r="L11" s="612"/>
      <c r="M11" s="612">
        <v>5.2755111094325482E-3</v>
      </c>
      <c r="N11" s="612">
        <v>0</v>
      </c>
      <c r="O11" s="613"/>
      <c r="P11" s="613">
        <v>3921315278.6599998</v>
      </c>
    </row>
    <row r="12" spans="1:16">
      <c r="A12" s="609">
        <v>3</v>
      </c>
      <c r="B12" s="610" t="s">
        <v>1327</v>
      </c>
      <c r="C12" s="611">
        <f>C13+C14+C15</f>
        <v>353131075663.40002</v>
      </c>
      <c r="D12" s="612">
        <f>(D13*$C$13+D14*$C$14+D15*$C$15)/$C$12</f>
        <v>3.7962704323615645E-3</v>
      </c>
      <c r="E12" s="612">
        <f t="shared" ref="E12:H12" si="0">(E13*$C$13+E14*$C$14+E15*$C$15)/$C$12</f>
        <v>0.48680381076895407</v>
      </c>
      <c r="F12" s="612">
        <f t="shared" si="0"/>
        <v>0.36477481577473858</v>
      </c>
      <c r="G12" s="612">
        <f t="shared" si="0"/>
        <v>4.774229734287689E-2</v>
      </c>
      <c r="H12" s="612">
        <f t="shared" si="0"/>
        <v>7.4286697651338676E-2</v>
      </c>
      <c r="I12" s="614"/>
      <c r="J12" s="614"/>
      <c r="K12" s="614"/>
      <c r="L12" s="614"/>
      <c r="M12" s="612">
        <f t="shared" ref="M12:N12" si="1">(M13*$C$13+M14*$C$14+M15*$C$15)/$C$12</f>
        <v>4.9754619233361955E-2</v>
      </c>
      <c r="N12" s="612">
        <f t="shared" si="1"/>
        <v>0</v>
      </c>
      <c r="O12" s="613"/>
      <c r="P12" s="611">
        <f>P13+P14+P15</f>
        <v>136369226624.63</v>
      </c>
    </row>
    <row r="13" spans="1:16">
      <c r="A13" s="615">
        <v>3.1</v>
      </c>
      <c r="B13" s="616" t="s">
        <v>1346</v>
      </c>
      <c r="C13" s="611">
        <v>90937596470.169998</v>
      </c>
      <c r="D13" s="612">
        <v>7.3800424969572044E-3</v>
      </c>
      <c r="E13" s="612">
        <v>0.56433402403415278</v>
      </c>
      <c r="F13" s="612">
        <v>0.35320508101377091</v>
      </c>
      <c r="G13" s="612">
        <v>0.1402411002279832</v>
      </c>
      <c r="H13" s="612">
        <v>7.0887842792398681E-2</v>
      </c>
      <c r="I13" s="612"/>
      <c r="J13" s="612"/>
      <c r="K13" s="612"/>
      <c r="L13" s="612"/>
      <c r="M13" s="612">
        <v>4.6127662188168654E-2</v>
      </c>
      <c r="N13" s="612">
        <v>0</v>
      </c>
      <c r="O13" s="613"/>
      <c r="P13" s="613">
        <v>32792515614.310001</v>
      </c>
    </row>
    <row r="14" spans="1:16">
      <c r="A14" s="615">
        <v>3.2</v>
      </c>
      <c r="B14" s="616" t="s">
        <v>1344</v>
      </c>
      <c r="C14" s="611">
        <v>92631848682.850006</v>
      </c>
      <c r="D14" s="612">
        <v>1.3537512479033231E-3</v>
      </c>
      <c r="E14" s="612">
        <v>0.81057055175711168</v>
      </c>
      <c r="F14" s="612">
        <v>0.80878570646748493</v>
      </c>
      <c r="G14" s="612">
        <v>3.1543341636244035E-4</v>
      </c>
      <c r="H14" s="612">
        <v>1.4694118732642804E-3</v>
      </c>
      <c r="I14" s="612"/>
      <c r="J14" s="612"/>
      <c r="K14" s="612"/>
      <c r="L14" s="612"/>
      <c r="M14" s="612">
        <v>2.7190631340237078E-2</v>
      </c>
      <c r="N14" s="612">
        <v>0</v>
      </c>
      <c r="O14" s="613"/>
      <c r="P14" s="613">
        <v>24383630997.869999</v>
      </c>
    </row>
    <row r="15" spans="1:16">
      <c r="A15" s="615">
        <v>3.3</v>
      </c>
      <c r="B15" s="616" t="s">
        <v>1372</v>
      </c>
      <c r="C15" s="611">
        <v>169561630510.38</v>
      </c>
      <c r="D15" s="612">
        <v>3.2086106531317802E-3</v>
      </c>
      <c r="E15" s="612">
        <v>0.2683491822281901</v>
      </c>
      <c r="F15" s="612">
        <v>0.12841576656888212</v>
      </c>
      <c r="G15" s="612">
        <v>2.4043653281120261E-2</v>
      </c>
      <c r="H15" s="612">
        <v>0.1158897623781877</v>
      </c>
      <c r="I15" s="612"/>
      <c r="J15" s="612"/>
      <c r="K15" s="612"/>
      <c r="L15" s="612"/>
      <c r="M15" s="612">
        <v>6.4026543023572802E-2</v>
      </c>
      <c r="N15" s="612">
        <v>0</v>
      </c>
      <c r="O15" s="613"/>
      <c r="P15" s="613">
        <v>79193080012.449997</v>
      </c>
    </row>
    <row r="16" spans="1:16">
      <c r="A16" s="609">
        <v>4</v>
      </c>
      <c r="B16" s="610" t="s">
        <v>1328</v>
      </c>
      <c r="C16" s="611">
        <f>C17+C18+C19+C20+C21</f>
        <v>613073644504.94604</v>
      </c>
      <c r="D16" s="612">
        <f>(D18*$C$18+D20*$C$20+D21*$C$21)/$C$16</f>
        <v>6.2678608914968599E-7</v>
      </c>
      <c r="E16" s="612">
        <f t="shared" ref="E16:H16" si="2">(E18*$C$18+E20*$C$20+E21*$C$21)/$C$16</f>
        <v>0.81144603511712943</v>
      </c>
      <c r="F16" s="612">
        <f t="shared" si="2"/>
        <v>0.81091264182099121</v>
      </c>
      <c r="G16" s="612">
        <f t="shared" si="2"/>
        <v>3.8414871764414919E-4</v>
      </c>
      <c r="H16" s="612">
        <f t="shared" si="2"/>
        <v>1.4924457849412875E-4</v>
      </c>
      <c r="I16" s="612"/>
      <c r="J16" s="612"/>
      <c r="K16" s="612"/>
      <c r="L16" s="612"/>
      <c r="M16" s="612">
        <f t="shared" ref="M16:N16" si="3">(M18*$C$18+M20*$C$20+M21*$C$21)/$C$16</f>
        <v>1.2591994565732339E-8</v>
      </c>
      <c r="N16" s="612">
        <f t="shared" si="3"/>
        <v>0</v>
      </c>
      <c r="O16" s="613"/>
      <c r="P16" s="611">
        <f>P17+P18+P19+P20+P21</f>
        <v>149661443523.94998</v>
      </c>
    </row>
    <row r="17" spans="1:16">
      <c r="A17" s="615">
        <v>4.0999999999999996</v>
      </c>
      <c r="B17" s="616" t="s">
        <v>1373</v>
      </c>
      <c r="C17" s="611">
        <v>1552.12</v>
      </c>
      <c r="D17" s="612"/>
      <c r="E17" s="612"/>
      <c r="F17" s="612"/>
      <c r="G17" s="612"/>
      <c r="H17" s="612"/>
      <c r="I17" s="612"/>
      <c r="J17" s="612"/>
      <c r="K17" s="612"/>
      <c r="L17" s="612"/>
      <c r="M17" s="612"/>
      <c r="N17" s="612"/>
      <c r="O17" s="613"/>
      <c r="P17" s="613">
        <v>2191.1799999999998</v>
      </c>
    </row>
    <row r="18" spans="1:16" ht="24">
      <c r="A18" s="615">
        <v>4.2</v>
      </c>
      <c r="B18" s="616" t="s">
        <v>1374</v>
      </c>
      <c r="C18" s="611">
        <v>499944184427.82001</v>
      </c>
      <c r="D18" s="612">
        <v>0</v>
      </c>
      <c r="E18" s="612">
        <v>0.94055238868993796</v>
      </c>
      <c r="F18" s="612">
        <v>0.94055238868993796</v>
      </c>
      <c r="G18" s="612">
        <v>0</v>
      </c>
      <c r="H18" s="612">
        <v>0</v>
      </c>
      <c r="I18" s="612"/>
      <c r="J18" s="612"/>
      <c r="K18" s="612"/>
      <c r="L18" s="612"/>
      <c r="M18" s="612">
        <v>0</v>
      </c>
      <c r="N18" s="612">
        <v>0</v>
      </c>
      <c r="O18" s="613"/>
      <c r="P18" s="613">
        <v>109296650675.50999</v>
      </c>
    </row>
    <row r="19" spans="1:16" ht="24">
      <c r="A19" s="615">
        <v>4.3</v>
      </c>
      <c r="B19" s="616" t="s">
        <v>1349</v>
      </c>
      <c r="C19" s="611">
        <v>0</v>
      </c>
      <c r="D19" s="612"/>
      <c r="E19" s="612"/>
      <c r="F19" s="612"/>
      <c r="G19" s="612"/>
      <c r="H19" s="612"/>
      <c r="I19" s="612"/>
      <c r="J19" s="612"/>
      <c r="K19" s="612"/>
      <c r="L19" s="612"/>
      <c r="M19" s="612"/>
      <c r="N19" s="612"/>
      <c r="O19" s="613"/>
      <c r="P19" s="613">
        <v>0</v>
      </c>
    </row>
    <row r="20" spans="1:16">
      <c r="A20" s="615">
        <v>4.4000000000000004</v>
      </c>
      <c r="B20" s="616" t="s">
        <v>1375</v>
      </c>
      <c r="C20" s="611">
        <v>383523525.426</v>
      </c>
      <c r="D20" s="612">
        <v>7.5718953531582521E-4</v>
      </c>
      <c r="E20" s="612">
        <v>0.85264488444293807</v>
      </c>
      <c r="F20" s="612">
        <v>0</v>
      </c>
      <c r="G20" s="612">
        <v>0.61407303266834778</v>
      </c>
      <c r="H20" s="612">
        <v>0.23857185177459034</v>
      </c>
      <c r="I20" s="612"/>
      <c r="J20" s="612"/>
      <c r="K20" s="612"/>
      <c r="L20" s="612"/>
      <c r="M20" s="612">
        <v>2.0128673961851975E-5</v>
      </c>
      <c r="N20" s="612">
        <v>0</v>
      </c>
      <c r="O20" s="613"/>
      <c r="P20" s="613">
        <v>133890297.54000001</v>
      </c>
    </row>
    <row r="21" spans="1:16" ht="24">
      <c r="A21" s="615">
        <v>4.5</v>
      </c>
      <c r="B21" s="616" t="s">
        <v>1376</v>
      </c>
      <c r="C21" s="611">
        <v>112745934999.58</v>
      </c>
      <c r="D21" s="612">
        <v>8.3254471214726881E-7</v>
      </c>
      <c r="E21" s="612">
        <v>0.23881545548582572</v>
      </c>
      <c r="F21" s="612">
        <v>0.23881545548582572</v>
      </c>
      <c r="G21" s="612">
        <v>0</v>
      </c>
      <c r="H21" s="612">
        <v>0</v>
      </c>
      <c r="I21" s="612"/>
      <c r="J21" s="612"/>
      <c r="K21" s="612"/>
      <c r="L21" s="612"/>
      <c r="M21" s="612">
        <v>0</v>
      </c>
      <c r="N21" s="612">
        <v>0</v>
      </c>
      <c r="O21" s="613"/>
      <c r="P21" s="613">
        <v>40230900359.720001</v>
      </c>
    </row>
    <row r="22" spans="1:16">
      <c r="A22" s="609">
        <v>5</v>
      </c>
      <c r="B22" s="610" t="s">
        <v>61</v>
      </c>
      <c r="C22" s="611">
        <v>1321733199562.656</v>
      </c>
      <c r="D22" s="612">
        <v>1.0241811509478006E-3</v>
      </c>
      <c r="E22" s="612">
        <v>0.50724885462524294</v>
      </c>
      <c r="F22" s="612">
        <v>0.47437530966291697</v>
      </c>
      <c r="G22" s="612">
        <v>1.2952366921376144E-2</v>
      </c>
      <c r="H22" s="612">
        <v>1.9921178040949877E-2</v>
      </c>
      <c r="I22" s="612"/>
      <c r="J22" s="612"/>
      <c r="K22" s="612"/>
      <c r="L22" s="612"/>
      <c r="M22" s="612">
        <v>1.7299520544150546E-2</v>
      </c>
      <c r="N22" s="612">
        <v>0</v>
      </c>
      <c r="O22" s="613"/>
      <c r="P22" s="613">
        <v>308904607662.66998</v>
      </c>
    </row>
    <row r="25" spans="1:16" ht="17.25" customHeight="1">
      <c r="A25" s="893" t="s">
        <v>1377</v>
      </c>
      <c r="B25" s="894"/>
      <c r="C25" s="899" t="s">
        <v>1354</v>
      </c>
      <c r="D25" s="881" t="s">
        <v>1355</v>
      </c>
      <c r="E25" s="901"/>
      <c r="F25" s="901"/>
      <c r="G25" s="901"/>
      <c r="H25" s="901"/>
      <c r="I25" s="901"/>
      <c r="J25" s="901"/>
      <c r="K25" s="901"/>
      <c r="L25" s="901"/>
      <c r="M25" s="901"/>
      <c r="N25" s="882"/>
      <c r="O25" s="881" t="s">
        <v>1356</v>
      </c>
      <c r="P25" s="882"/>
    </row>
    <row r="26" spans="1:16" ht="21" customHeight="1">
      <c r="A26" s="895"/>
      <c r="B26" s="896"/>
      <c r="C26" s="900"/>
      <c r="D26" s="883" t="s">
        <v>1357</v>
      </c>
      <c r="E26" s="884"/>
      <c r="F26" s="884"/>
      <c r="G26" s="884"/>
      <c r="H26" s="884"/>
      <c r="I26" s="884"/>
      <c r="J26" s="884"/>
      <c r="K26" s="884"/>
      <c r="L26" s="885"/>
      <c r="M26" s="883" t="s">
        <v>1358</v>
      </c>
      <c r="N26" s="885"/>
      <c r="O26" s="886" t="s">
        <v>1359</v>
      </c>
      <c r="P26" s="889" t="s">
        <v>1360</v>
      </c>
    </row>
    <row r="27" spans="1:16">
      <c r="A27" s="895"/>
      <c r="B27" s="896"/>
      <c r="C27" s="900"/>
      <c r="D27" s="886" t="s">
        <v>1361</v>
      </c>
      <c r="E27" s="892" t="s">
        <v>1362</v>
      </c>
      <c r="F27" s="605"/>
      <c r="G27" s="605"/>
      <c r="H27" s="605"/>
      <c r="I27" s="892" t="s">
        <v>1363</v>
      </c>
      <c r="J27" s="605"/>
      <c r="K27" s="605"/>
      <c r="L27" s="605"/>
      <c r="M27" s="886" t="s">
        <v>1364</v>
      </c>
      <c r="N27" s="886" t="s">
        <v>1365</v>
      </c>
      <c r="O27" s="887"/>
      <c r="P27" s="890"/>
    </row>
    <row r="28" spans="1:16" ht="82.5" customHeight="1">
      <c r="A28" s="895"/>
      <c r="B28" s="896"/>
      <c r="C28" s="606"/>
      <c r="D28" s="888"/>
      <c r="E28" s="888"/>
      <c r="F28" s="607" t="s">
        <v>1366</v>
      </c>
      <c r="G28" s="607" t="s">
        <v>1367</v>
      </c>
      <c r="H28" s="607" t="s">
        <v>1368</v>
      </c>
      <c r="I28" s="888"/>
      <c r="J28" s="607" t="s">
        <v>1369</v>
      </c>
      <c r="K28" s="607" t="s">
        <v>1370</v>
      </c>
      <c r="L28" s="607" t="s">
        <v>1378</v>
      </c>
      <c r="M28" s="888"/>
      <c r="N28" s="888"/>
      <c r="O28" s="888"/>
      <c r="P28" s="891"/>
    </row>
    <row r="29" spans="1:16">
      <c r="A29" s="897"/>
      <c r="B29" s="898"/>
      <c r="C29" s="617" t="s">
        <v>1</v>
      </c>
      <c r="D29" s="618" t="s">
        <v>2</v>
      </c>
      <c r="E29" s="618" t="s">
        <v>3</v>
      </c>
      <c r="F29" s="618" t="s">
        <v>4</v>
      </c>
      <c r="G29" s="618" t="s">
        <v>5</v>
      </c>
      <c r="H29" s="618" t="s">
        <v>6</v>
      </c>
      <c r="I29" s="618" t="s">
        <v>7</v>
      </c>
      <c r="J29" s="618" t="s">
        <v>8</v>
      </c>
      <c r="K29" s="618" t="s">
        <v>9</v>
      </c>
      <c r="L29" s="618" t="s">
        <v>10</v>
      </c>
      <c r="M29" s="618" t="s">
        <v>11</v>
      </c>
      <c r="N29" s="618" t="s">
        <v>12</v>
      </c>
      <c r="O29" s="618" t="s">
        <v>13</v>
      </c>
      <c r="P29" s="618" t="s">
        <v>14</v>
      </c>
    </row>
    <row r="30" spans="1:16">
      <c r="A30" s="609">
        <v>1</v>
      </c>
      <c r="B30" s="610" t="s">
        <v>1341</v>
      </c>
      <c r="C30" s="611">
        <v>214017833.3320044</v>
      </c>
      <c r="D30" s="612">
        <v>0</v>
      </c>
      <c r="E30" s="612">
        <v>0</v>
      </c>
      <c r="F30" s="612">
        <v>0</v>
      </c>
      <c r="G30" s="612">
        <v>0</v>
      </c>
      <c r="H30" s="612">
        <v>0</v>
      </c>
      <c r="I30" s="612"/>
      <c r="J30" s="612"/>
      <c r="K30" s="612"/>
      <c r="L30" s="612"/>
      <c r="M30" s="612">
        <v>0</v>
      </c>
      <c r="N30" s="612">
        <v>0</v>
      </c>
      <c r="O30" s="613"/>
      <c r="P30" s="613">
        <v>6605732.9099999946</v>
      </c>
    </row>
    <row r="31" spans="1:16">
      <c r="A31" s="609">
        <v>2</v>
      </c>
      <c r="B31" s="610" t="s">
        <v>1326</v>
      </c>
      <c r="C31" s="611">
        <v>-3.9997100830078125E-3</v>
      </c>
      <c r="D31" s="612">
        <v>0</v>
      </c>
      <c r="E31" s="612">
        <v>0</v>
      </c>
      <c r="F31" s="612">
        <v>0</v>
      </c>
      <c r="G31" s="612">
        <v>0</v>
      </c>
      <c r="H31" s="612">
        <v>0</v>
      </c>
      <c r="I31" s="612"/>
      <c r="J31" s="612"/>
      <c r="K31" s="612"/>
      <c r="L31" s="612"/>
      <c r="M31" s="612">
        <v>0</v>
      </c>
      <c r="N31" s="612">
        <v>0</v>
      </c>
      <c r="O31" s="613"/>
      <c r="P31" s="613">
        <v>0</v>
      </c>
    </row>
    <row r="32" spans="1:16">
      <c r="A32" s="609">
        <v>3</v>
      </c>
      <c r="B32" s="610" t="s">
        <v>1327</v>
      </c>
      <c r="C32" s="611">
        <f>C33+C34+C35</f>
        <v>4.76837158203125E-7</v>
      </c>
      <c r="D32" s="612">
        <f>(D33*$C$13+D34*$C$14+D35*$C$15)/$C$12</f>
        <v>0</v>
      </c>
      <c r="E32" s="612">
        <f t="shared" ref="E32:H32" si="4">(E33*$C$13+E34*$C$14+E35*$C$15)/$C$12</f>
        <v>0</v>
      </c>
      <c r="F32" s="612">
        <f t="shared" si="4"/>
        <v>0</v>
      </c>
      <c r="G32" s="612">
        <f t="shared" si="4"/>
        <v>0</v>
      </c>
      <c r="H32" s="612">
        <f t="shared" si="4"/>
        <v>0</v>
      </c>
      <c r="I32" s="614"/>
      <c r="J32" s="614"/>
      <c r="K32" s="614"/>
      <c r="L32" s="614"/>
      <c r="M32" s="612">
        <f t="shared" ref="M32:N32" si="5">(M33*$C$13+M34*$C$14+M35*$C$15)/$C$12</f>
        <v>0</v>
      </c>
      <c r="N32" s="612">
        <f t="shared" si="5"/>
        <v>0</v>
      </c>
      <c r="O32" s="613"/>
      <c r="P32" s="611">
        <f>P33+P34+P35</f>
        <v>0</v>
      </c>
    </row>
    <row r="33" spans="1:16">
      <c r="A33" s="615">
        <v>3.1</v>
      </c>
      <c r="B33" s="616" t="s">
        <v>1346</v>
      </c>
      <c r="C33" s="611">
        <v>2.0003318786621094E-3</v>
      </c>
      <c r="D33" s="612">
        <v>0</v>
      </c>
      <c r="E33" s="612">
        <v>0</v>
      </c>
      <c r="F33" s="612">
        <v>0</v>
      </c>
      <c r="G33" s="612">
        <v>0</v>
      </c>
      <c r="H33" s="612">
        <v>0</v>
      </c>
      <c r="I33" s="612"/>
      <c r="J33" s="612"/>
      <c r="K33" s="612"/>
      <c r="L33" s="612"/>
      <c r="M33" s="612">
        <v>0</v>
      </c>
      <c r="N33" s="612">
        <v>0</v>
      </c>
      <c r="O33" s="613"/>
      <c r="P33" s="613">
        <v>0</v>
      </c>
    </row>
    <row r="34" spans="1:16">
      <c r="A34" s="615">
        <v>3.2</v>
      </c>
      <c r="B34" s="616" t="s">
        <v>1344</v>
      </c>
      <c r="C34" s="611">
        <v>-1.9998550415039063E-3</v>
      </c>
      <c r="D34" s="612">
        <v>0</v>
      </c>
      <c r="E34" s="612">
        <v>0</v>
      </c>
      <c r="F34" s="612">
        <v>0</v>
      </c>
      <c r="G34" s="612">
        <v>0</v>
      </c>
      <c r="H34" s="612">
        <v>0</v>
      </c>
      <c r="I34" s="612"/>
      <c r="J34" s="612"/>
      <c r="K34" s="612"/>
      <c r="L34" s="612"/>
      <c r="M34" s="612">
        <v>0</v>
      </c>
      <c r="N34" s="612">
        <v>0</v>
      </c>
      <c r="O34" s="613"/>
      <c r="P34" s="613">
        <v>0</v>
      </c>
    </row>
    <row r="35" spans="1:16">
      <c r="A35" s="615">
        <v>3.3</v>
      </c>
      <c r="B35" s="616" t="s">
        <v>1372</v>
      </c>
      <c r="C35" s="611">
        <v>0</v>
      </c>
      <c r="D35" s="612">
        <v>0</v>
      </c>
      <c r="E35" s="612">
        <v>0</v>
      </c>
      <c r="F35" s="612">
        <v>0</v>
      </c>
      <c r="G35" s="612">
        <v>0</v>
      </c>
      <c r="H35" s="612">
        <v>0</v>
      </c>
      <c r="I35" s="612"/>
      <c r="J35" s="612"/>
      <c r="K35" s="612"/>
      <c r="L35" s="612"/>
      <c r="M35" s="612">
        <v>0</v>
      </c>
      <c r="N35" s="612">
        <v>0</v>
      </c>
      <c r="O35" s="613"/>
      <c r="P35" s="613">
        <v>0</v>
      </c>
    </row>
    <row r="36" spans="1:16">
      <c r="A36" s="609">
        <v>4</v>
      </c>
      <c r="B36" s="610" t="s">
        <v>61</v>
      </c>
      <c r="C36" s="611">
        <v>214017833.32801437</v>
      </c>
      <c r="D36" s="612">
        <v>0</v>
      </c>
      <c r="E36" s="612">
        <v>0</v>
      </c>
      <c r="F36" s="612">
        <v>0</v>
      </c>
      <c r="G36" s="612">
        <v>0</v>
      </c>
      <c r="H36" s="612">
        <v>0</v>
      </c>
      <c r="I36" s="612"/>
      <c r="J36" s="612"/>
      <c r="K36" s="612"/>
      <c r="L36" s="612"/>
      <c r="M36" s="612">
        <v>0</v>
      </c>
      <c r="N36" s="612">
        <v>0</v>
      </c>
      <c r="O36" s="613"/>
      <c r="P36" s="613">
        <v>6605732.8999996185</v>
      </c>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35" fitToHeight="0" orientation="landscape" r:id="rId1"/>
  <headerFooter>
    <oddHeader>&amp;C&amp;"Calibri"&amp;10&amp;K000000Public&amp;1#_x000D_&amp;"Calibri"&amp;11&amp;K000000CS
Příloha XXI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BA96F-6055-4664-B328-FA292BF228DC}">
  <sheetPr>
    <tabColor rgb="FF92D050"/>
    <pageSetUpPr fitToPage="1"/>
  </sheetPr>
  <dimension ref="A1:D15"/>
  <sheetViews>
    <sheetView showGridLines="0" view="pageLayout" zoomScaleNormal="100" workbookViewId="0">
      <selection activeCell="D8" sqref="D8"/>
    </sheetView>
  </sheetViews>
  <sheetFormatPr defaultColWidth="9.109375" defaultRowHeight="14.4"/>
  <cols>
    <col min="1" max="1" width="3.5546875" customWidth="1"/>
    <col min="2" max="2" width="74.44140625" customWidth="1"/>
    <col min="3" max="3" width="43.44140625" customWidth="1"/>
    <col min="4" max="4" width="16.88671875" customWidth="1"/>
  </cols>
  <sheetData>
    <row r="1" spans="1:4" ht="33.6" customHeight="1">
      <c r="A1" s="877" t="s">
        <v>447</v>
      </c>
      <c r="B1" s="878"/>
      <c r="C1" s="878"/>
      <c r="D1" s="878"/>
    </row>
    <row r="5" spans="1:4">
      <c r="A5" s="619"/>
      <c r="B5" s="619"/>
      <c r="C5" s="426" t="s">
        <v>1379</v>
      </c>
      <c r="D5" s="620"/>
    </row>
    <row r="6" spans="1:4">
      <c r="B6" s="619"/>
      <c r="C6" s="352" t="s">
        <v>1</v>
      </c>
      <c r="D6" s="620"/>
    </row>
    <row r="7" spans="1:4">
      <c r="A7" s="426">
        <v>1</v>
      </c>
      <c r="B7" s="621" t="s">
        <v>1380</v>
      </c>
      <c r="C7" s="432">
        <v>293606842712.05481</v>
      </c>
      <c r="D7" s="622"/>
    </row>
    <row r="8" spans="1:4">
      <c r="A8" s="352">
        <v>2</v>
      </c>
      <c r="B8" s="382" t="s">
        <v>1381</v>
      </c>
      <c r="C8" s="432">
        <v>6195929384.2305012</v>
      </c>
      <c r="D8" s="622"/>
    </row>
    <row r="9" spans="1:4">
      <c r="A9" s="352">
        <v>3</v>
      </c>
      <c r="B9" s="382" t="s">
        <v>1382</v>
      </c>
      <c r="C9" s="432">
        <v>-10347513207.56636</v>
      </c>
      <c r="D9" s="622"/>
    </row>
    <row r="10" spans="1:4">
      <c r="A10" s="352">
        <v>4</v>
      </c>
      <c r="B10" s="382" t="s">
        <v>1383</v>
      </c>
      <c r="C10" s="432">
        <v>0</v>
      </c>
      <c r="D10" s="620"/>
    </row>
    <row r="11" spans="1:4">
      <c r="A11" s="352">
        <v>5</v>
      </c>
      <c r="B11" s="382" t="s">
        <v>1384</v>
      </c>
      <c r="C11" s="432">
        <v>0</v>
      </c>
      <c r="D11" s="620"/>
    </row>
    <row r="12" spans="1:4">
      <c r="A12" s="352">
        <v>6</v>
      </c>
      <c r="B12" s="382" t="s">
        <v>1385</v>
      </c>
      <c r="C12" s="432">
        <v>0</v>
      </c>
      <c r="D12" s="620"/>
    </row>
    <row r="13" spans="1:4">
      <c r="A13" s="352">
        <v>7</v>
      </c>
      <c r="B13" s="382" t="s">
        <v>1386</v>
      </c>
      <c r="C13" s="432">
        <v>0</v>
      </c>
      <c r="D13" s="620"/>
    </row>
    <row r="14" spans="1:4">
      <c r="A14" s="352">
        <v>8</v>
      </c>
      <c r="B14" s="382" t="s">
        <v>1387</v>
      </c>
      <c r="C14" s="432">
        <v>0</v>
      </c>
      <c r="D14" s="620"/>
    </row>
    <row r="15" spans="1:4">
      <c r="A15" s="426">
        <v>9</v>
      </c>
      <c r="B15" s="621" t="s">
        <v>1388</v>
      </c>
      <c r="C15" s="432">
        <v>289613441812.0437</v>
      </c>
      <c r="D15" s="622"/>
    </row>
  </sheetData>
  <mergeCells count="1">
    <mergeCell ref="A1:D1"/>
  </mergeCells>
  <pageMargins left="0.70866141732283472" right="0.70866141732283472" top="0.74803149606299213" bottom="0.74803149606299213" header="0.31496062992125984" footer="0.31496062992125984"/>
  <pageSetup paperSize="9" scale="95" fitToHeight="0" orientation="landscape" r:id="rId1"/>
  <headerFooter>
    <oddHeader>&amp;C&amp;"Calibri"&amp;10&amp;K000000Public&amp;1#_x000D_&amp;"Calibri"&amp;11&amp;K000000CS
Příloha XXI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4737A-3CAE-4666-9210-AABEEDADD096}">
  <sheetPr>
    <tabColor rgb="FFFFFF00"/>
    <pageSetUpPr fitToPage="1"/>
  </sheetPr>
  <dimension ref="B2:I10"/>
  <sheetViews>
    <sheetView showGridLines="0" zoomScaleNormal="100" zoomScalePageLayoutView="70" workbookViewId="0">
      <selection activeCell="F27" sqref="F27"/>
    </sheetView>
  </sheetViews>
  <sheetFormatPr defaultRowHeight="14.4"/>
  <cols>
    <col min="1" max="1" width="7.33203125" customWidth="1"/>
    <col min="2" max="2" width="6.33203125" customWidth="1"/>
    <col min="3" max="3" width="27" customWidth="1"/>
    <col min="4" max="4" width="18.5546875" bestFit="1" customWidth="1"/>
    <col min="5" max="5" width="18.6640625" customWidth="1"/>
    <col min="6" max="6" width="21.6640625" customWidth="1"/>
    <col min="7" max="7" width="18.6640625" bestFit="1" customWidth="1"/>
    <col min="8" max="8" width="11.44140625" customWidth="1"/>
    <col min="9" max="9" width="20" customWidth="1"/>
  </cols>
  <sheetData>
    <row r="2" spans="2:9" ht="18">
      <c r="B2" s="1" t="s">
        <v>62</v>
      </c>
    </row>
    <row r="3" spans="2:9">
      <c r="B3" s="24"/>
    </row>
    <row r="4" spans="2:9">
      <c r="B4" s="24"/>
      <c r="D4" s="25" t="s">
        <v>1</v>
      </c>
      <c r="E4" s="25" t="s">
        <v>2</v>
      </c>
      <c r="F4" s="25" t="s">
        <v>3</v>
      </c>
      <c r="G4" s="25" t="s">
        <v>4</v>
      </c>
      <c r="H4" s="25" t="s">
        <v>5</v>
      </c>
      <c r="I4" s="25" t="s">
        <v>6</v>
      </c>
    </row>
    <row r="5" spans="2:9">
      <c r="D5" s="679" t="s">
        <v>63</v>
      </c>
      <c r="E5" s="679"/>
      <c r="F5" s="679"/>
      <c r="G5" s="679"/>
      <c r="H5" s="679"/>
      <c r="I5" s="679"/>
    </row>
    <row r="6" spans="2:9" ht="42" customHeight="1">
      <c r="D6" s="27" t="s">
        <v>64</v>
      </c>
      <c r="E6" s="27" t="s">
        <v>65</v>
      </c>
      <c r="F6" s="27" t="s">
        <v>66</v>
      </c>
      <c r="G6" s="27" t="s">
        <v>67</v>
      </c>
      <c r="H6" s="27" t="s">
        <v>68</v>
      </c>
      <c r="I6" s="27" t="s">
        <v>61</v>
      </c>
    </row>
    <row r="7" spans="2:9">
      <c r="B7" s="28">
        <v>1</v>
      </c>
      <c r="C7" s="29" t="s">
        <v>30</v>
      </c>
      <c r="D7" s="30"/>
      <c r="E7" s="185">
        <v>675069797976</v>
      </c>
      <c r="F7" s="185">
        <v>288285530450</v>
      </c>
      <c r="G7" s="185">
        <v>517509334879</v>
      </c>
      <c r="H7" s="185"/>
      <c r="I7" s="185">
        <v>1480864663305</v>
      </c>
    </row>
    <row r="8" spans="2:9">
      <c r="B8" s="28">
        <v>2</v>
      </c>
      <c r="C8" s="29" t="s">
        <v>46</v>
      </c>
      <c r="D8" s="30"/>
      <c r="E8" s="185">
        <v>21172675011</v>
      </c>
      <c r="F8" s="185">
        <v>55083050595</v>
      </c>
      <c r="G8" s="185">
        <v>204942495673</v>
      </c>
      <c r="H8" s="185"/>
      <c r="I8" s="185">
        <v>281198221279</v>
      </c>
    </row>
    <row r="9" spans="2:9">
      <c r="B9" s="31">
        <v>3</v>
      </c>
      <c r="C9" s="32" t="s">
        <v>61</v>
      </c>
      <c r="D9" s="33"/>
      <c r="E9" s="186">
        <v>696242472987</v>
      </c>
      <c r="F9" s="186">
        <v>343368581045</v>
      </c>
      <c r="G9" s="186">
        <v>722451830552</v>
      </c>
      <c r="H9" s="186"/>
      <c r="I9" s="186">
        <v>1762062884584</v>
      </c>
    </row>
    <row r="10" spans="2:9">
      <c r="I10" s="34"/>
    </row>
  </sheetData>
  <mergeCells count="1">
    <mergeCell ref="D5:I5"/>
  </mergeCells>
  <pageMargins left="0.70866141732283472" right="0.70866141732283472" top="0.74803149606299213" bottom="0.74803149606299213" header="0.31496062992125984" footer="0.31496062992125984"/>
  <pageSetup paperSize="9" scale="87" orientation="landscape" r:id="rId1"/>
  <headerFooter>
    <oddHeader>&amp;C&amp;"Calibri"&amp;10&amp;K000000Internal&amp;1#_x000D_&amp;"Calibri"&amp;11&amp;K000000CS
Příloha XV</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A7C27-2017-4AFE-81DA-485F072D5722}">
  <sheetPr>
    <tabColor rgb="FF92D050"/>
    <pageSetUpPr fitToPage="1"/>
  </sheetPr>
  <dimension ref="A1:H78"/>
  <sheetViews>
    <sheetView showGridLines="0" view="pageLayout" zoomScaleNormal="100" workbookViewId="0">
      <selection activeCell="D8" sqref="D8"/>
    </sheetView>
  </sheetViews>
  <sheetFormatPr defaultRowHeight="14.4"/>
  <cols>
    <col min="1" max="1" width="14.5546875" customWidth="1"/>
    <col min="2" max="2" width="16.5546875" customWidth="1"/>
    <col min="3" max="3" width="16.88671875" customWidth="1"/>
    <col min="4" max="4" width="17.5546875" customWidth="1"/>
    <col min="5" max="5" width="16.109375" customWidth="1"/>
    <col min="6" max="6" width="23.5546875" customWidth="1"/>
    <col min="7" max="7" width="17.109375" customWidth="1"/>
    <col min="8" max="8" width="18.44140625" customWidth="1"/>
  </cols>
  <sheetData>
    <row r="1" spans="1:8" ht="21">
      <c r="A1" s="603" t="s">
        <v>459</v>
      </c>
      <c r="B1" s="623"/>
      <c r="C1" s="623"/>
      <c r="D1" s="623"/>
      <c r="E1" s="623"/>
      <c r="F1" s="623"/>
      <c r="G1" s="163"/>
      <c r="H1" s="163"/>
    </row>
    <row r="3" spans="1:8">
      <c r="A3" s="309" t="s">
        <v>1389</v>
      </c>
    </row>
    <row r="4" spans="1:8">
      <c r="A4" s="908" t="s">
        <v>1390</v>
      </c>
      <c r="B4" s="908"/>
      <c r="C4" s="908"/>
      <c r="D4" s="908"/>
      <c r="E4" s="908"/>
      <c r="F4" s="908"/>
      <c r="G4" s="908"/>
      <c r="H4" s="908"/>
    </row>
    <row r="5" spans="1:8" ht="41.4" customHeight="1">
      <c r="A5" s="909" t="s">
        <v>1391</v>
      </c>
      <c r="B5" s="909" t="s">
        <v>1392</v>
      </c>
      <c r="C5" s="304" t="s">
        <v>1393</v>
      </c>
      <c r="D5" s="304" t="s">
        <v>1394</v>
      </c>
      <c r="E5" s="584" t="s">
        <v>1395</v>
      </c>
      <c r="F5" s="584" t="s">
        <v>1396</v>
      </c>
      <c r="G5" s="584" t="s">
        <v>1379</v>
      </c>
      <c r="H5" s="584" t="s">
        <v>1397</v>
      </c>
    </row>
    <row r="6" spans="1:8">
      <c r="A6" s="910"/>
      <c r="B6" s="910"/>
      <c r="C6" s="27" t="s">
        <v>1</v>
      </c>
      <c r="D6" s="27" t="s">
        <v>2</v>
      </c>
      <c r="E6" s="27" t="s">
        <v>3</v>
      </c>
      <c r="F6" s="27" t="s">
        <v>4</v>
      </c>
      <c r="G6" s="27" t="s">
        <v>5</v>
      </c>
      <c r="H6" s="27" t="s">
        <v>6</v>
      </c>
    </row>
    <row r="7" spans="1:8">
      <c r="A7" s="824" t="s">
        <v>1398</v>
      </c>
      <c r="B7" s="491" t="s">
        <v>1399</v>
      </c>
      <c r="C7" s="491"/>
      <c r="D7" s="491"/>
      <c r="E7" s="624">
        <v>0.5</v>
      </c>
      <c r="F7" s="491"/>
      <c r="G7" s="491"/>
      <c r="H7" s="491"/>
    </row>
    <row r="8" spans="1:8">
      <c r="A8" s="824"/>
      <c r="B8" s="491" t="s">
        <v>1400</v>
      </c>
      <c r="C8" s="491"/>
      <c r="D8" s="491"/>
      <c r="E8" s="624">
        <v>0.7</v>
      </c>
      <c r="F8" s="491"/>
      <c r="G8" s="491"/>
      <c r="H8" s="491"/>
    </row>
    <row r="9" spans="1:8">
      <c r="A9" s="824" t="s">
        <v>1401</v>
      </c>
      <c r="B9" s="491" t="s">
        <v>1399</v>
      </c>
      <c r="C9" s="491"/>
      <c r="D9" s="491"/>
      <c r="E9" s="624">
        <v>0.7</v>
      </c>
      <c r="F9" s="491"/>
      <c r="G9" s="491"/>
      <c r="H9" s="491"/>
    </row>
    <row r="10" spans="1:8">
      <c r="A10" s="824"/>
      <c r="B10" s="491" t="s">
        <v>1400</v>
      </c>
      <c r="C10" s="491"/>
      <c r="D10" s="491"/>
      <c r="E10" s="624">
        <v>0.9</v>
      </c>
      <c r="F10" s="491"/>
      <c r="G10" s="491"/>
      <c r="H10" s="491"/>
    </row>
    <row r="11" spans="1:8">
      <c r="A11" s="824" t="s">
        <v>1402</v>
      </c>
      <c r="B11" s="491" t="s">
        <v>1399</v>
      </c>
      <c r="C11" s="491"/>
      <c r="D11" s="491"/>
      <c r="E11" s="624">
        <v>1.1499999999999999</v>
      </c>
      <c r="F11" s="491"/>
      <c r="G11" s="491"/>
      <c r="H11" s="491"/>
    </row>
    <row r="12" spans="1:8">
      <c r="A12" s="824"/>
      <c r="B12" s="491" t="s">
        <v>1400</v>
      </c>
      <c r="C12" s="491"/>
      <c r="D12" s="491"/>
      <c r="E12" s="624">
        <v>1.1499999999999999</v>
      </c>
      <c r="F12" s="491"/>
      <c r="G12" s="491"/>
      <c r="H12" s="491"/>
    </row>
    <row r="13" spans="1:8">
      <c r="A13" s="824" t="s">
        <v>1403</v>
      </c>
      <c r="B13" s="491" t="s">
        <v>1399</v>
      </c>
      <c r="C13" s="491"/>
      <c r="D13" s="491"/>
      <c r="E13" s="624">
        <v>2.5</v>
      </c>
      <c r="F13" s="491"/>
      <c r="G13" s="491"/>
      <c r="H13" s="491"/>
    </row>
    <row r="14" spans="1:8">
      <c r="A14" s="824"/>
      <c r="B14" s="491" t="s">
        <v>1400</v>
      </c>
      <c r="C14" s="491"/>
      <c r="D14" s="491"/>
      <c r="E14" s="624">
        <v>2.5</v>
      </c>
      <c r="F14" s="491"/>
      <c r="G14" s="491"/>
      <c r="H14" s="491"/>
    </row>
    <row r="15" spans="1:8">
      <c r="A15" s="824" t="s">
        <v>1404</v>
      </c>
      <c r="B15" s="491" t="s">
        <v>1399</v>
      </c>
      <c r="C15" s="491"/>
      <c r="D15" s="491"/>
      <c r="E15" s="625" t="s">
        <v>1405</v>
      </c>
      <c r="F15" s="491"/>
      <c r="G15" s="491"/>
      <c r="H15" s="491"/>
    </row>
    <row r="16" spans="1:8">
      <c r="A16" s="824"/>
      <c r="B16" s="491" t="s">
        <v>1400</v>
      </c>
      <c r="C16" s="491"/>
      <c r="D16" s="491"/>
      <c r="E16" s="625" t="s">
        <v>1405</v>
      </c>
      <c r="F16" s="491"/>
      <c r="G16" s="491"/>
      <c r="H16" s="491"/>
    </row>
    <row r="17" spans="1:8">
      <c r="A17" s="824" t="s">
        <v>61</v>
      </c>
      <c r="B17" s="491" t="s">
        <v>1399</v>
      </c>
      <c r="C17" s="491"/>
      <c r="D17" s="491"/>
      <c r="E17" s="491"/>
      <c r="F17" s="491"/>
      <c r="G17" s="491"/>
      <c r="H17" s="491"/>
    </row>
    <row r="18" spans="1:8">
      <c r="A18" s="824"/>
      <c r="B18" s="491" t="s">
        <v>1400</v>
      </c>
      <c r="C18" s="491"/>
      <c r="D18" s="491"/>
      <c r="E18" s="491"/>
      <c r="F18" s="491"/>
      <c r="G18" s="491"/>
      <c r="H18" s="491"/>
    </row>
    <row r="20" spans="1:8">
      <c r="A20" s="309" t="s">
        <v>1406</v>
      </c>
    </row>
    <row r="21" spans="1:8">
      <c r="A21" s="908" t="s">
        <v>1407</v>
      </c>
      <c r="B21" s="908"/>
      <c r="C21" s="908"/>
      <c r="D21" s="908"/>
      <c r="E21" s="908"/>
      <c r="F21" s="908"/>
      <c r="G21" s="908"/>
      <c r="H21" s="908"/>
    </row>
    <row r="22" spans="1:8" ht="42.6" customHeight="1">
      <c r="A22" s="909" t="s">
        <v>1391</v>
      </c>
      <c r="B22" s="909" t="s">
        <v>1392</v>
      </c>
      <c r="C22" s="304" t="s">
        <v>1393</v>
      </c>
      <c r="D22" s="304" t="s">
        <v>1394</v>
      </c>
      <c r="E22" s="584" t="s">
        <v>1395</v>
      </c>
      <c r="F22" s="584" t="s">
        <v>1396</v>
      </c>
      <c r="G22" s="584" t="s">
        <v>1379</v>
      </c>
      <c r="H22" s="584" t="s">
        <v>1397</v>
      </c>
    </row>
    <row r="23" spans="1:8">
      <c r="A23" s="910"/>
      <c r="B23" s="910"/>
      <c r="C23" s="27" t="s">
        <v>1</v>
      </c>
      <c r="D23" s="27" t="s">
        <v>2</v>
      </c>
      <c r="E23" s="27" t="s">
        <v>3</v>
      </c>
      <c r="F23" s="27" t="s">
        <v>4</v>
      </c>
      <c r="G23" s="27" t="s">
        <v>5</v>
      </c>
      <c r="H23" s="27" t="s">
        <v>6</v>
      </c>
    </row>
    <row r="24" spans="1:8">
      <c r="A24" s="824" t="s">
        <v>1398</v>
      </c>
      <c r="B24" s="491" t="s">
        <v>1399</v>
      </c>
      <c r="C24" s="491"/>
      <c r="D24" s="491"/>
      <c r="E24" s="624">
        <v>0.5</v>
      </c>
      <c r="F24" s="491"/>
      <c r="G24" s="491"/>
      <c r="H24" s="491"/>
    </row>
    <row r="25" spans="1:8">
      <c r="A25" s="824"/>
      <c r="B25" s="491" t="s">
        <v>1400</v>
      </c>
      <c r="C25" s="491"/>
      <c r="D25" s="491"/>
      <c r="E25" s="624">
        <v>0.7</v>
      </c>
      <c r="F25" s="491"/>
      <c r="G25" s="491"/>
      <c r="H25" s="491"/>
    </row>
    <row r="26" spans="1:8">
      <c r="A26" s="824" t="s">
        <v>1401</v>
      </c>
      <c r="B26" s="491" t="s">
        <v>1399</v>
      </c>
      <c r="C26" s="491"/>
      <c r="D26" s="491"/>
      <c r="E26" s="624">
        <v>0.7</v>
      </c>
      <c r="F26" s="491"/>
      <c r="G26" s="491"/>
      <c r="H26" s="491"/>
    </row>
    <row r="27" spans="1:8">
      <c r="A27" s="824"/>
      <c r="B27" s="491" t="s">
        <v>1400</v>
      </c>
      <c r="C27" s="491"/>
      <c r="D27" s="491"/>
      <c r="E27" s="624">
        <v>0.9</v>
      </c>
      <c r="F27" s="491"/>
      <c r="G27" s="491"/>
      <c r="H27" s="491"/>
    </row>
    <row r="28" spans="1:8">
      <c r="A28" s="824" t="s">
        <v>1402</v>
      </c>
      <c r="B28" s="491" t="s">
        <v>1399</v>
      </c>
      <c r="C28" s="491"/>
      <c r="D28" s="491"/>
      <c r="E28" s="624">
        <v>1.1499999999999999</v>
      </c>
      <c r="F28" s="491"/>
      <c r="G28" s="491"/>
      <c r="H28" s="491"/>
    </row>
    <row r="29" spans="1:8">
      <c r="A29" s="824"/>
      <c r="B29" s="491" t="s">
        <v>1400</v>
      </c>
      <c r="C29" s="491"/>
      <c r="D29" s="491"/>
      <c r="E29" s="624">
        <v>1.1499999999999999</v>
      </c>
      <c r="F29" s="491"/>
      <c r="G29" s="491"/>
      <c r="H29" s="491"/>
    </row>
    <row r="30" spans="1:8">
      <c r="A30" s="824" t="s">
        <v>1403</v>
      </c>
      <c r="B30" s="491" t="s">
        <v>1399</v>
      </c>
      <c r="C30" s="491"/>
      <c r="D30" s="491"/>
      <c r="E30" s="624">
        <v>2.5</v>
      </c>
      <c r="F30" s="491"/>
      <c r="G30" s="491"/>
      <c r="H30" s="491"/>
    </row>
    <row r="31" spans="1:8">
      <c r="A31" s="824"/>
      <c r="B31" s="491" t="s">
        <v>1400</v>
      </c>
      <c r="C31" s="491"/>
      <c r="D31" s="491"/>
      <c r="E31" s="624">
        <v>2.5</v>
      </c>
      <c r="F31" s="491"/>
      <c r="G31" s="491"/>
      <c r="H31" s="491"/>
    </row>
    <row r="32" spans="1:8">
      <c r="A32" s="824" t="s">
        <v>1404</v>
      </c>
      <c r="B32" s="491" t="s">
        <v>1399</v>
      </c>
      <c r="C32" s="491"/>
      <c r="D32" s="491"/>
      <c r="E32" s="625" t="s">
        <v>1405</v>
      </c>
      <c r="F32" s="491"/>
      <c r="G32" s="491"/>
      <c r="H32" s="491"/>
    </row>
    <row r="33" spans="1:8">
      <c r="A33" s="824"/>
      <c r="B33" s="491" t="s">
        <v>1400</v>
      </c>
      <c r="C33" s="491"/>
      <c r="D33" s="491"/>
      <c r="E33" s="625" t="s">
        <v>1405</v>
      </c>
      <c r="F33" s="491"/>
      <c r="G33" s="491"/>
      <c r="H33" s="491"/>
    </row>
    <row r="34" spans="1:8">
      <c r="A34" s="824" t="s">
        <v>61</v>
      </c>
      <c r="B34" s="491" t="s">
        <v>1399</v>
      </c>
      <c r="C34" s="491"/>
      <c r="D34" s="491"/>
      <c r="E34" s="491"/>
      <c r="F34" s="491"/>
      <c r="G34" s="491"/>
      <c r="H34" s="491"/>
    </row>
    <row r="35" spans="1:8">
      <c r="A35" s="824"/>
      <c r="B35" s="491" t="s">
        <v>1400</v>
      </c>
      <c r="C35" s="491"/>
      <c r="D35" s="491"/>
      <c r="E35" s="491"/>
      <c r="F35" s="491"/>
      <c r="G35" s="491"/>
      <c r="H35" s="491"/>
    </row>
    <row r="37" spans="1:8">
      <c r="A37" s="309" t="s">
        <v>1408</v>
      </c>
    </row>
    <row r="38" spans="1:8">
      <c r="A38" s="908" t="s">
        <v>1409</v>
      </c>
      <c r="B38" s="908"/>
      <c r="C38" s="908"/>
      <c r="D38" s="908"/>
      <c r="E38" s="908"/>
      <c r="F38" s="908"/>
      <c r="G38" s="908"/>
      <c r="H38" s="908"/>
    </row>
    <row r="39" spans="1:8" ht="40.35" customHeight="1">
      <c r="A39" s="911" t="s">
        <v>1391</v>
      </c>
      <c r="B39" s="909" t="s">
        <v>1392</v>
      </c>
      <c r="C39" s="304" t="s">
        <v>1393</v>
      </c>
      <c r="D39" s="304" t="s">
        <v>1394</v>
      </c>
      <c r="E39" s="584" t="s">
        <v>1395</v>
      </c>
      <c r="F39" s="584" t="s">
        <v>1396</v>
      </c>
      <c r="G39" s="584" t="s">
        <v>1379</v>
      </c>
      <c r="H39" s="584" t="s">
        <v>1397</v>
      </c>
    </row>
    <row r="40" spans="1:8">
      <c r="A40" s="912"/>
      <c r="B40" s="910"/>
      <c r="C40" s="625" t="s">
        <v>1</v>
      </c>
      <c r="D40" s="625" t="s">
        <v>2</v>
      </c>
      <c r="E40" s="625" t="s">
        <v>3</v>
      </c>
      <c r="F40" s="625" t="s">
        <v>4</v>
      </c>
      <c r="G40" s="625" t="s">
        <v>5</v>
      </c>
      <c r="H40" s="625" t="s">
        <v>6</v>
      </c>
    </row>
    <row r="41" spans="1:8">
      <c r="A41" s="824" t="s">
        <v>1398</v>
      </c>
      <c r="B41" s="491" t="s">
        <v>1399</v>
      </c>
      <c r="C41" s="491"/>
      <c r="D41" s="491"/>
      <c r="E41" s="624">
        <v>0.5</v>
      </c>
      <c r="F41" s="491"/>
      <c r="G41" s="491"/>
      <c r="H41" s="491"/>
    </row>
    <row r="42" spans="1:8">
      <c r="A42" s="824"/>
      <c r="B42" s="491" t="s">
        <v>1400</v>
      </c>
      <c r="C42" s="491"/>
      <c r="D42" s="491"/>
      <c r="E42" s="624">
        <v>0.7</v>
      </c>
      <c r="F42" s="491"/>
      <c r="G42" s="491"/>
      <c r="H42" s="491"/>
    </row>
    <row r="43" spans="1:8">
      <c r="A43" s="824" t="s">
        <v>1401</v>
      </c>
      <c r="B43" s="491" t="s">
        <v>1399</v>
      </c>
      <c r="C43" s="491"/>
      <c r="D43" s="491"/>
      <c r="E43" s="624">
        <v>0.7</v>
      </c>
      <c r="F43" s="491"/>
      <c r="G43" s="491"/>
      <c r="H43" s="491"/>
    </row>
    <row r="44" spans="1:8">
      <c r="A44" s="824"/>
      <c r="B44" s="491" t="s">
        <v>1400</v>
      </c>
      <c r="C44" s="491"/>
      <c r="D44" s="491"/>
      <c r="E44" s="624">
        <v>0.9</v>
      </c>
      <c r="F44" s="491"/>
      <c r="G44" s="491"/>
      <c r="H44" s="491"/>
    </row>
    <row r="45" spans="1:8">
      <c r="A45" s="824" t="s">
        <v>1402</v>
      </c>
      <c r="B45" s="491" t="s">
        <v>1399</v>
      </c>
      <c r="C45" s="491"/>
      <c r="D45" s="491"/>
      <c r="E45" s="624">
        <v>1.1499999999999999</v>
      </c>
      <c r="F45" s="491"/>
      <c r="G45" s="491"/>
      <c r="H45" s="491"/>
    </row>
    <row r="46" spans="1:8">
      <c r="A46" s="824"/>
      <c r="B46" s="491" t="s">
        <v>1400</v>
      </c>
      <c r="C46" s="491"/>
      <c r="D46" s="491"/>
      <c r="E46" s="624">
        <v>1.1499999999999999</v>
      </c>
      <c r="F46" s="491"/>
      <c r="G46" s="491"/>
      <c r="H46" s="491"/>
    </row>
    <row r="47" spans="1:8">
      <c r="A47" s="824" t="s">
        <v>1403</v>
      </c>
      <c r="B47" s="491" t="s">
        <v>1399</v>
      </c>
      <c r="C47" s="491"/>
      <c r="D47" s="491"/>
      <c r="E47" s="624">
        <v>2.5</v>
      </c>
      <c r="F47" s="491"/>
      <c r="G47" s="491"/>
      <c r="H47" s="491"/>
    </row>
    <row r="48" spans="1:8">
      <c r="A48" s="824"/>
      <c r="B48" s="491" t="s">
        <v>1400</v>
      </c>
      <c r="C48" s="491"/>
      <c r="D48" s="491"/>
      <c r="E48" s="624">
        <v>2.5</v>
      </c>
      <c r="F48" s="491"/>
      <c r="G48" s="491"/>
      <c r="H48" s="491"/>
    </row>
    <row r="49" spans="1:8">
      <c r="A49" s="824" t="s">
        <v>1404</v>
      </c>
      <c r="B49" s="491" t="s">
        <v>1399</v>
      </c>
      <c r="C49" s="491"/>
      <c r="D49" s="491"/>
      <c r="E49" s="625" t="s">
        <v>1405</v>
      </c>
      <c r="F49" s="491"/>
      <c r="G49" s="491"/>
      <c r="H49" s="491"/>
    </row>
    <row r="50" spans="1:8">
      <c r="A50" s="824"/>
      <c r="B50" s="491" t="s">
        <v>1400</v>
      </c>
      <c r="C50" s="491"/>
      <c r="D50" s="491"/>
      <c r="E50" s="625" t="s">
        <v>1405</v>
      </c>
      <c r="F50" s="491"/>
      <c r="G50" s="491"/>
      <c r="H50" s="491"/>
    </row>
    <row r="51" spans="1:8">
      <c r="A51" s="824" t="s">
        <v>61</v>
      </c>
      <c r="B51" s="491" t="s">
        <v>1399</v>
      </c>
      <c r="C51" s="491"/>
      <c r="D51" s="491"/>
      <c r="E51" s="491"/>
      <c r="F51" s="491"/>
      <c r="G51" s="491"/>
      <c r="H51" s="491"/>
    </row>
    <row r="52" spans="1:8">
      <c r="A52" s="824"/>
      <c r="B52" s="491" t="s">
        <v>1400</v>
      </c>
      <c r="C52" s="491"/>
      <c r="D52" s="491"/>
      <c r="E52" s="491"/>
      <c r="F52" s="491"/>
      <c r="G52" s="491"/>
      <c r="H52" s="491"/>
    </row>
    <row r="54" spans="1:8">
      <c r="A54" s="309" t="s">
        <v>1410</v>
      </c>
    </row>
    <row r="55" spans="1:8">
      <c r="A55" s="908" t="s">
        <v>1411</v>
      </c>
      <c r="B55" s="908"/>
      <c r="C55" s="908"/>
      <c r="D55" s="908"/>
      <c r="E55" s="908"/>
      <c r="F55" s="908"/>
      <c r="G55" s="908"/>
      <c r="H55" s="908"/>
    </row>
    <row r="56" spans="1:8" ht="41.1" customHeight="1">
      <c r="A56" s="911" t="s">
        <v>1391</v>
      </c>
      <c r="B56" s="909" t="s">
        <v>1392</v>
      </c>
      <c r="C56" s="304" t="s">
        <v>1393</v>
      </c>
      <c r="D56" s="304" t="s">
        <v>1394</v>
      </c>
      <c r="E56" s="584" t="s">
        <v>1395</v>
      </c>
      <c r="F56" s="584" t="s">
        <v>1396</v>
      </c>
      <c r="G56" s="584" t="s">
        <v>1379</v>
      </c>
      <c r="H56" s="584" t="s">
        <v>1397</v>
      </c>
    </row>
    <row r="57" spans="1:8">
      <c r="A57" s="912"/>
      <c r="B57" s="910"/>
      <c r="C57" s="625" t="s">
        <v>1</v>
      </c>
      <c r="D57" s="625" t="s">
        <v>2</v>
      </c>
      <c r="E57" s="625" t="s">
        <v>3</v>
      </c>
      <c r="F57" s="625" t="s">
        <v>4</v>
      </c>
      <c r="G57" s="625" t="s">
        <v>5</v>
      </c>
      <c r="H57" s="625" t="s">
        <v>6</v>
      </c>
    </row>
    <row r="58" spans="1:8">
      <c r="A58" s="824" t="s">
        <v>1398</v>
      </c>
      <c r="B58" s="491" t="s">
        <v>1399</v>
      </c>
      <c r="C58" s="491"/>
      <c r="D58" s="491"/>
      <c r="E58" s="624">
        <v>0.5</v>
      </c>
      <c r="F58" s="491"/>
      <c r="G58" s="491"/>
      <c r="H58" s="491"/>
    </row>
    <row r="59" spans="1:8">
      <c r="A59" s="824"/>
      <c r="B59" s="491" t="s">
        <v>1400</v>
      </c>
      <c r="C59" s="491"/>
      <c r="D59" s="491"/>
      <c r="E59" s="624">
        <v>0.7</v>
      </c>
      <c r="F59" s="491"/>
      <c r="G59" s="491"/>
      <c r="H59" s="491"/>
    </row>
    <row r="60" spans="1:8">
      <c r="A60" s="824" t="s">
        <v>1401</v>
      </c>
      <c r="B60" s="491" t="s">
        <v>1399</v>
      </c>
      <c r="C60" s="491"/>
      <c r="D60" s="491"/>
      <c r="E60" s="624">
        <v>0.7</v>
      </c>
      <c r="F60" s="491"/>
      <c r="G60" s="491"/>
      <c r="H60" s="491"/>
    </row>
    <row r="61" spans="1:8">
      <c r="A61" s="824"/>
      <c r="B61" s="491" t="s">
        <v>1400</v>
      </c>
      <c r="C61" s="491"/>
      <c r="D61" s="491"/>
      <c r="E61" s="624">
        <v>0.9</v>
      </c>
      <c r="F61" s="491"/>
      <c r="G61" s="491"/>
      <c r="H61" s="491"/>
    </row>
    <row r="62" spans="1:8">
      <c r="A62" s="824" t="s">
        <v>1402</v>
      </c>
      <c r="B62" s="491" t="s">
        <v>1399</v>
      </c>
      <c r="C62" s="491"/>
      <c r="D62" s="491"/>
      <c r="E62" s="624">
        <v>1.1499999999999999</v>
      </c>
      <c r="F62" s="491"/>
      <c r="G62" s="491"/>
      <c r="H62" s="491"/>
    </row>
    <row r="63" spans="1:8">
      <c r="A63" s="824"/>
      <c r="B63" s="491" t="s">
        <v>1400</v>
      </c>
      <c r="C63" s="491"/>
      <c r="D63" s="491"/>
      <c r="E63" s="624">
        <v>1.1499999999999999</v>
      </c>
      <c r="F63" s="491"/>
      <c r="G63" s="491"/>
      <c r="H63" s="491"/>
    </row>
    <row r="64" spans="1:8">
      <c r="A64" s="824" t="s">
        <v>1403</v>
      </c>
      <c r="B64" s="491" t="s">
        <v>1399</v>
      </c>
      <c r="C64" s="491"/>
      <c r="D64" s="491"/>
      <c r="E64" s="624">
        <v>2.5</v>
      </c>
      <c r="F64" s="491"/>
      <c r="G64" s="491"/>
      <c r="H64" s="491"/>
    </row>
    <row r="65" spans="1:8">
      <c r="A65" s="824"/>
      <c r="B65" s="491" t="s">
        <v>1400</v>
      </c>
      <c r="C65" s="491"/>
      <c r="D65" s="491"/>
      <c r="E65" s="624">
        <v>2.5</v>
      </c>
      <c r="F65" s="491"/>
      <c r="G65" s="491"/>
      <c r="H65" s="491"/>
    </row>
    <row r="66" spans="1:8">
      <c r="A66" s="824" t="s">
        <v>1404</v>
      </c>
      <c r="B66" s="491" t="s">
        <v>1399</v>
      </c>
      <c r="C66" s="491"/>
      <c r="D66" s="491"/>
      <c r="E66" s="625" t="s">
        <v>1405</v>
      </c>
      <c r="F66" s="491"/>
      <c r="G66" s="491"/>
      <c r="H66" s="491"/>
    </row>
    <row r="67" spans="1:8">
      <c r="A67" s="824"/>
      <c r="B67" s="491" t="s">
        <v>1400</v>
      </c>
      <c r="C67" s="491"/>
      <c r="D67" s="491"/>
      <c r="E67" s="625" t="s">
        <v>1405</v>
      </c>
      <c r="F67" s="491"/>
      <c r="G67" s="491"/>
      <c r="H67" s="491"/>
    </row>
    <row r="68" spans="1:8">
      <c r="A68" s="824" t="s">
        <v>61</v>
      </c>
      <c r="B68" s="491" t="s">
        <v>1399</v>
      </c>
      <c r="C68" s="491"/>
      <c r="D68" s="491"/>
      <c r="E68" s="491"/>
      <c r="F68" s="491"/>
      <c r="G68" s="491"/>
      <c r="H68" s="491"/>
    </row>
    <row r="69" spans="1:8">
      <c r="A69" s="824"/>
      <c r="B69" s="491" t="s">
        <v>1400</v>
      </c>
      <c r="C69" s="491"/>
      <c r="D69" s="491"/>
      <c r="E69" s="491"/>
      <c r="F69" s="491"/>
      <c r="G69" s="491"/>
      <c r="H69" s="491"/>
    </row>
    <row r="71" spans="1:8">
      <c r="A71" s="309" t="s">
        <v>1412</v>
      </c>
    </row>
    <row r="72" spans="1:8">
      <c r="A72" s="679" t="s">
        <v>1413</v>
      </c>
      <c r="B72" s="679"/>
      <c r="C72" s="679"/>
      <c r="D72" s="679"/>
      <c r="E72" s="679"/>
      <c r="F72" s="679"/>
      <c r="G72" s="679"/>
    </row>
    <row r="73" spans="1:8" ht="28.8">
      <c r="A73" s="909" t="s">
        <v>1414</v>
      </c>
      <c r="B73" s="304" t="s">
        <v>1393</v>
      </c>
      <c r="C73" s="304" t="s">
        <v>1394</v>
      </c>
      <c r="D73" s="584" t="s">
        <v>1395</v>
      </c>
      <c r="E73" s="584" t="s">
        <v>1396</v>
      </c>
      <c r="F73" s="584" t="s">
        <v>1379</v>
      </c>
      <c r="G73" s="584" t="s">
        <v>1397</v>
      </c>
    </row>
    <row r="74" spans="1:8">
      <c r="A74" s="910"/>
      <c r="B74" s="625" t="s">
        <v>1</v>
      </c>
      <c r="C74" s="625" t="s">
        <v>2</v>
      </c>
      <c r="D74" s="625" t="s">
        <v>3</v>
      </c>
      <c r="E74" s="625" t="s">
        <v>4</v>
      </c>
      <c r="F74" s="625" t="s">
        <v>5</v>
      </c>
      <c r="G74" s="625" t="s">
        <v>6</v>
      </c>
    </row>
    <row r="75" spans="1:8" ht="72">
      <c r="A75" s="491" t="s">
        <v>1415</v>
      </c>
      <c r="B75" s="491"/>
      <c r="C75" s="491"/>
      <c r="D75" s="624">
        <v>1.9</v>
      </c>
      <c r="E75" s="491"/>
      <c r="F75" s="491"/>
      <c r="G75" s="491"/>
    </row>
    <row r="76" spans="1:8" ht="72">
      <c r="A76" s="491" t="s">
        <v>1416</v>
      </c>
      <c r="B76" s="491"/>
      <c r="C76" s="491"/>
      <c r="D76" s="624">
        <v>2.9</v>
      </c>
      <c r="E76" s="491"/>
      <c r="F76" s="491"/>
      <c r="G76" s="491"/>
    </row>
    <row r="77" spans="1:8" ht="28.8">
      <c r="A77" s="491" t="s">
        <v>1417</v>
      </c>
      <c r="B77" s="491"/>
      <c r="C77" s="491"/>
      <c r="D77" s="624">
        <v>3.7</v>
      </c>
      <c r="E77" s="491"/>
      <c r="F77" s="491"/>
      <c r="G77" s="491"/>
    </row>
    <row r="78" spans="1:8">
      <c r="A78" s="491" t="s">
        <v>61</v>
      </c>
      <c r="B78" s="491"/>
      <c r="C78" s="491"/>
      <c r="D78" s="491"/>
      <c r="E78" s="491"/>
      <c r="F78" s="491"/>
      <c r="G78" s="491"/>
    </row>
  </sheetData>
  <mergeCells count="38">
    <mergeCell ref="A72:G72"/>
    <mergeCell ref="A73:A74"/>
    <mergeCell ref="A58:A59"/>
    <mergeCell ref="A60:A61"/>
    <mergeCell ref="A62:A63"/>
    <mergeCell ref="A64:A65"/>
    <mergeCell ref="A66:A67"/>
    <mergeCell ref="A68:A69"/>
    <mergeCell ref="A47:A48"/>
    <mergeCell ref="A49:A50"/>
    <mergeCell ref="A51:A52"/>
    <mergeCell ref="A55:H55"/>
    <mergeCell ref="A56:A57"/>
    <mergeCell ref="B56:B57"/>
    <mergeCell ref="A45:A46"/>
    <mergeCell ref="A24:A25"/>
    <mergeCell ref="A26:A27"/>
    <mergeCell ref="A28:A29"/>
    <mergeCell ref="A30:A31"/>
    <mergeCell ref="A32:A33"/>
    <mergeCell ref="A34:A35"/>
    <mergeCell ref="A38:H38"/>
    <mergeCell ref="A39:A40"/>
    <mergeCell ref="B39:B40"/>
    <mergeCell ref="A41:A42"/>
    <mergeCell ref="A43:A44"/>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3" fitToHeight="0" orientation="landscape" r:id="rId1"/>
  <headerFooter>
    <oddHeader>&amp;C&amp;"Calibri"&amp;10&amp;K000000Public&amp;1#_x000D_&amp;"Calibri"&amp;11&amp;K000000CS
Příloha XXIII</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10470-C90D-4BA7-AC66-F320BDE0B03B}">
  <sheetPr>
    <tabColor rgb="FF92D050"/>
  </sheetPr>
  <dimension ref="A1:H15"/>
  <sheetViews>
    <sheetView showGridLines="0" view="pageLayout" zoomScaleNormal="100" workbookViewId="0">
      <selection activeCell="D8" sqref="D8"/>
    </sheetView>
  </sheetViews>
  <sheetFormatPr defaultColWidth="9.109375" defaultRowHeight="14.4"/>
  <cols>
    <col min="2" max="2" width="37.44140625" customWidth="1"/>
    <col min="3" max="4" width="18.109375" customWidth="1"/>
  </cols>
  <sheetData>
    <row r="1" spans="1:8" ht="18">
      <c r="A1" s="603" t="s">
        <v>491</v>
      </c>
    </row>
    <row r="2" spans="1:8" ht="15.6">
      <c r="A2" s="626" t="s">
        <v>1418</v>
      </c>
    </row>
    <row r="3" spans="1:8">
      <c r="B3" s="86"/>
      <c r="C3" s="593"/>
      <c r="D3" s="593"/>
    </row>
    <row r="4" spans="1:8" ht="20.100000000000001" customHeight="1">
      <c r="B4" s="627"/>
      <c r="C4" s="183" t="s">
        <v>1</v>
      </c>
      <c r="D4" s="628" t="s">
        <v>2</v>
      </c>
    </row>
    <row r="5" spans="1:8" ht="20.100000000000001" customHeight="1">
      <c r="B5" s="627"/>
      <c r="C5" s="629" t="s">
        <v>1419</v>
      </c>
      <c r="D5" s="596" t="s">
        <v>1420</v>
      </c>
    </row>
    <row r="6" spans="1:8" ht="20.100000000000001" customHeight="1">
      <c r="A6" s="913" t="s">
        <v>1421</v>
      </c>
      <c r="B6" s="914"/>
      <c r="C6" s="630"/>
      <c r="D6" s="631"/>
      <c r="H6" s="327"/>
    </row>
    <row r="7" spans="1:8" ht="28.5" customHeight="1">
      <c r="A7" s="632">
        <v>1</v>
      </c>
      <c r="B7" s="633" t="s">
        <v>1422</v>
      </c>
      <c r="C7" s="597"/>
      <c r="D7" s="597"/>
    </row>
    <row r="8" spans="1:8" ht="30" customHeight="1">
      <c r="A8" s="632">
        <v>2</v>
      </c>
      <c r="B8" s="633" t="s">
        <v>1423</v>
      </c>
      <c r="C8" s="597"/>
      <c r="D8" s="597"/>
    </row>
    <row r="9" spans="1:8" ht="20.100000000000001" customHeight="1">
      <c r="A9" s="632">
        <v>3</v>
      </c>
      <c r="B9" s="633" t="s">
        <v>1424</v>
      </c>
      <c r="C9" s="597"/>
      <c r="D9" s="597"/>
    </row>
    <row r="10" spans="1:8" ht="20.100000000000001" customHeight="1">
      <c r="A10" s="632">
        <v>4</v>
      </c>
      <c r="B10" s="633" t="s">
        <v>1425</v>
      </c>
      <c r="C10" s="597"/>
      <c r="D10" s="597"/>
    </row>
    <row r="11" spans="1:8" ht="20.100000000000001" customHeight="1">
      <c r="A11" s="632">
        <v>5</v>
      </c>
      <c r="B11" s="633" t="s">
        <v>1426</v>
      </c>
      <c r="C11" s="597"/>
      <c r="D11" s="597"/>
    </row>
    <row r="12" spans="1:8" ht="20.100000000000001" customHeight="1">
      <c r="A12" s="632">
        <v>6</v>
      </c>
      <c r="B12" s="634" t="s">
        <v>1427</v>
      </c>
      <c r="C12" s="597"/>
      <c r="D12" s="597"/>
    </row>
    <row r="13" spans="1:8" ht="20.100000000000001" customHeight="1">
      <c r="A13" s="913" t="s">
        <v>1428</v>
      </c>
      <c r="B13" s="914"/>
      <c r="C13" s="635"/>
      <c r="D13" s="635"/>
    </row>
    <row r="14" spans="1:8" ht="20.100000000000001" customHeight="1">
      <c r="A14" s="636">
        <v>7</v>
      </c>
      <c r="B14" s="633" t="s">
        <v>1429</v>
      </c>
      <c r="C14" s="597"/>
      <c r="D14" s="597"/>
      <c r="H14" s="327"/>
    </row>
    <row r="15" spans="1:8" ht="20.100000000000001" customHeight="1">
      <c r="A15" s="636">
        <v>8</v>
      </c>
      <c r="B15" s="633" t="s">
        <v>1430</v>
      </c>
      <c r="C15" s="597"/>
      <c r="D15" s="597"/>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&amp;C&amp;"Calibri"&amp;10&amp;K000000Public&amp;1#_x000D_&amp;"Calibri"&amp;11&amp;K000000CS
Příloha XXV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9B535-8DD5-46A9-A8A5-56F304BD09A0}">
  <sheetPr>
    <tabColor rgb="FF92D050"/>
    <pageSetUpPr fitToPage="1"/>
  </sheetPr>
  <dimension ref="A1:I15"/>
  <sheetViews>
    <sheetView showGridLines="0" view="pageLayout" zoomScaleNormal="100" workbookViewId="0">
      <selection activeCell="D8" sqref="D8"/>
    </sheetView>
  </sheetViews>
  <sheetFormatPr defaultColWidth="9.109375" defaultRowHeight="14.4"/>
  <cols>
    <col min="1" max="1" width="7.5546875" customWidth="1"/>
    <col min="2" max="2" width="55" customWidth="1"/>
    <col min="3" max="3" width="11.5546875" customWidth="1"/>
  </cols>
  <sheetData>
    <row r="1" spans="1:9" ht="42.6" customHeight="1">
      <c r="A1" s="915" t="s">
        <v>495</v>
      </c>
      <c r="B1" s="916"/>
      <c r="C1" s="916"/>
      <c r="D1" s="916"/>
      <c r="E1" s="916"/>
      <c r="F1" s="916"/>
      <c r="G1" s="916"/>
      <c r="H1" s="916"/>
      <c r="I1" s="916"/>
    </row>
    <row r="2" spans="1:9" ht="15.6">
      <c r="A2" s="626" t="s">
        <v>1418</v>
      </c>
    </row>
    <row r="3" spans="1:9">
      <c r="A3" s="593"/>
      <c r="B3" s="593"/>
      <c r="C3" s="637"/>
    </row>
    <row r="4" spans="1:9" ht="20.100000000000001" customHeight="1">
      <c r="A4" s="638"/>
      <c r="B4" s="638"/>
      <c r="C4" s="183" t="s">
        <v>1</v>
      </c>
    </row>
    <row r="5" spans="1:9" ht="39" customHeight="1">
      <c r="A5" s="638"/>
      <c r="B5" s="639"/>
      <c r="C5" s="183" t="s">
        <v>1431</v>
      </c>
    </row>
    <row r="6" spans="1:9" ht="26.4" customHeight="1">
      <c r="A6" s="640">
        <v>1</v>
      </c>
      <c r="B6" s="641" t="s">
        <v>1432</v>
      </c>
      <c r="C6" s="642"/>
    </row>
    <row r="7" spans="1:9" ht="20.100000000000001" customHeight="1">
      <c r="A7" s="183">
        <v>2</v>
      </c>
      <c r="B7" s="642" t="s">
        <v>1433</v>
      </c>
      <c r="C7" s="642"/>
    </row>
    <row r="8" spans="1:9" ht="20.100000000000001" customHeight="1">
      <c r="A8" s="183">
        <v>3</v>
      </c>
      <c r="B8" s="642" t="s">
        <v>1434</v>
      </c>
      <c r="C8" s="642"/>
    </row>
    <row r="9" spans="1:9" ht="20.100000000000001" customHeight="1">
      <c r="A9" s="183">
        <v>4</v>
      </c>
      <c r="B9" s="642" t="s">
        <v>1435</v>
      </c>
      <c r="C9" s="642"/>
    </row>
    <row r="10" spans="1:9" ht="20.100000000000001" customHeight="1">
      <c r="A10" s="183">
        <v>5</v>
      </c>
      <c r="B10" s="642" t="s">
        <v>1436</v>
      </c>
      <c r="C10" s="642"/>
    </row>
    <row r="11" spans="1:9" ht="20.100000000000001" customHeight="1">
      <c r="A11" s="183">
        <v>6</v>
      </c>
      <c r="B11" s="642" t="s">
        <v>1437</v>
      </c>
      <c r="C11" s="642"/>
    </row>
    <row r="12" spans="1:9" ht="20.100000000000001" customHeight="1">
      <c r="A12" s="183">
        <v>7</v>
      </c>
      <c r="B12" s="642" t="s">
        <v>1438</v>
      </c>
      <c r="C12" s="642"/>
    </row>
    <row r="13" spans="1:9" ht="20.100000000000001" customHeight="1">
      <c r="A13" s="183">
        <v>8</v>
      </c>
      <c r="B13" s="642" t="s">
        <v>1439</v>
      </c>
      <c r="C13" s="642"/>
    </row>
    <row r="14" spans="1:9" ht="20.100000000000001" customHeight="1">
      <c r="A14" s="640">
        <v>9</v>
      </c>
      <c r="B14" s="641" t="s">
        <v>1440</v>
      </c>
      <c r="C14" s="642"/>
    </row>
    <row r="15" spans="1:9">
      <c r="A15" s="35"/>
      <c r="B15" s="35"/>
      <c r="C15" s="35"/>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DB4B3-2EB9-4F08-A477-B9558411217C}">
  <sheetPr>
    <tabColor rgb="FF92D050"/>
    <pageSetUpPr fitToPage="1"/>
  </sheetPr>
  <dimension ref="A1:I17"/>
  <sheetViews>
    <sheetView showGridLines="0" view="pageLayout" zoomScaleNormal="100" workbookViewId="0">
      <selection activeCell="D8" sqref="D8"/>
    </sheetView>
  </sheetViews>
  <sheetFormatPr defaultColWidth="11.44140625" defaultRowHeight="14.4"/>
  <cols>
    <col min="1" max="1" width="3.5546875" customWidth="1"/>
    <col min="2" max="2" width="50.109375" customWidth="1"/>
    <col min="6" max="6" width="15.44140625" customWidth="1"/>
  </cols>
  <sheetData>
    <row r="1" spans="1:9" ht="15.75" customHeight="1">
      <c r="A1" s="514" t="s">
        <v>546</v>
      </c>
      <c r="C1" s="643"/>
      <c r="D1" s="643"/>
      <c r="E1" s="643"/>
      <c r="F1" s="643"/>
    </row>
    <row r="2" spans="1:9" ht="15.75" customHeight="1">
      <c r="A2" s="643"/>
      <c r="B2" s="643"/>
      <c r="C2" s="643"/>
      <c r="D2" s="643"/>
      <c r="E2" s="643"/>
      <c r="F2" s="643"/>
    </row>
    <row r="4" spans="1:9">
      <c r="A4" s="917"/>
      <c r="B4" s="918"/>
      <c r="C4" s="596" t="s">
        <v>1</v>
      </c>
      <c r="D4" s="596" t="s">
        <v>2</v>
      </c>
      <c r="E4" s="596" t="s">
        <v>3</v>
      </c>
      <c r="F4" s="596" t="s">
        <v>4</v>
      </c>
      <c r="G4" s="644" t="s">
        <v>5</v>
      </c>
      <c r="H4" s="596" t="s">
        <v>6</v>
      </c>
      <c r="I4" s="596" t="s">
        <v>7</v>
      </c>
    </row>
    <row r="5" spans="1:9" ht="43.2">
      <c r="A5" s="919"/>
      <c r="B5" s="920"/>
      <c r="C5" s="596" t="s">
        <v>1441</v>
      </c>
      <c r="D5" s="596" t="s">
        <v>1442</v>
      </c>
      <c r="E5" s="596" t="s">
        <v>1443</v>
      </c>
      <c r="F5" s="596" t="s">
        <v>1444</v>
      </c>
      <c r="G5" s="644" t="s">
        <v>1439</v>
      </c>
      <c r="H5" s="596" t="s">
        <v>1445</v>
      </c>
      <c r="I5" s="596" t="s">
        <v>1446</v>
      </c>
    </row>
    <row r="6" spans="1:9" ht="28.8">
      <c r="A6" s="598">
        <v>1</v>
      </c>
      <c r="B6" s="645" t="s">
        <v>1447</v>
      </c>
      <c r="C6" s="597"/>
      <c r="D6" s="597"/>
      <c r="E6" s="597"/>
      <c r="F6" s="597"/>
      <c r="G6" s="597"/>
      <c r="H6" s="597"/>
      <c r="I6" s="597"/>
    </row>
    <row r="7" spans="1:9" ht="23.25" customHeight="1">
      <c r="A7" s="646" t="s">
        <v>1448</v>
      </c>
      <c r="B7" s="601" t="s">
        <v>1449</v>
      </c>
      <c r="C7" s="597"/>
      <c r="D7" s="597"/>
      <c r="E7" s="597"/>
      <c r="F7" s="597"/>
      <c r="G7" s="597"/>
      <c r="H7" s="597"/>
      <c r="I7" s="597"/>
    </row>
    <row r="8" spans="1:9">
      <c r="A8" s="646" t="s">
        <v>1450</v>
      </c>
      <c r="B8" s="601" t="s">
        <v>1451</v>
      </c>
      <c r="C8" s="597"/>
      <c r="D8" s="597"/>
      <c r="E8" s="597"/>
      <c r="F8" s="597"/>
      <c r="G8" s="597"/>
      <c r="H8" s="597"/>
      <c r="I8" s="597"/>
    </row>
    <row r="9" spans="1:9">
      <c r="A9" s="597">
        <v>2</v>
      </c>
      <c r="B9" s="597" t="s">
        <v>1452</v>
      </c>
      <c r="C9" s="597"/>
      <c r="D9" s="597"/>
      <c r="E9" s="597"/>
      <c r="F9" s="597"/>
      <c r="G9" s="597"/>
      <c r="H9" s="597"/>
      <c r="I9" s="597"/>
    </row>
    <row r="10" spans="1:9">
      <c r="A10" s="597">
        <v>3</v>
      </c>
      <c r="B10" s="597" t="s">
        <v>1453</v>
      </c>
      <c r="C10" s="597"/>
      <c r="D10" s="597"/>
      <c r="E10" s="597"/>
      <c r="F10" s="597"/>
      <c r="G10" s="597"/>
      <c r="H10" s="597"/>
      <c r="I10" s="597"/>
    </row>
    <row r="11" spans="1:9">
      <c r="A11" s="597">
        <v>4</v>
      </c>
      <c r="B11" s="597" t="s">
        <v>1454</v>
      </c>
      <c r="C11" s="597"/>
      <c r="D11" s="597"/>
      <c r="E11" s="597"/>
      <c r="F11" s="597"/>
      <c r="G11" s="597"/>
      <c r="H11" s="597"/>
      <c r="I11" s="597"/>
    </row>
    <row r="12" spans="1:9">
      <c r="A12" s="647">
        <v>5</v>
      </c>
      <c r="B12" s="647" t="s">
        <v>1455</v>
      </c>
      <c r="C12" s="597"/>
      <c r="D12" s="597"/>
      <c r="E12" s="597"/>
      <c r="F12" s="597"/>
      <c r="G12" s="597"/>
      <c r="H12" s="597"/>
      <c r="I12" s="597"/>
    </row>
    <row r="13" spans="1:9">
      <c r="A13" s="597">
        <v>6</v>
      </c>
      <c r="B13" s="597" t="s">
        <v>1456</v>
      </c>
      <c r="C13" s="597"/>
      <c r="D13" s="597"/>
      <c r="E13" s="597"/>
      <c r="F13" s="597"/>
      <c r="G13" s="597"/>
      <c r="H13" s="597"/>
      <c r="I13" s="597"/>
    </row>
    <row r="14" spans="1:9">
      <c r="A14" s="597">
        <v>7</v>
      </c>
      <c r="B14" s="597" t="s">
        <v>1457</v>
      </c>
      <c r="C14" s="597"/>
      <c r="D14" s="597"/>
      <c r="E14" s="597"/>
      <c r="F14" s="597"/>
      <c r="G14" s="597"/>
      <c r="H14" s="597"/>
      <c r="I14" s="597"/>
    </row>
    <row r="15" spans="1:9" ht="28.8">
      <c r="A15" s="646" t="s">
        <v>1458</v>
      </c>
      <c r="B15" s="601" t="s">
        <v>1459</v>
      </c>
      <c r="C15" s="597"/>
      <c r="D15" s="597"/>
      <c r="E15" s="597"/>
      <c r="F15" s="597"/>
      <c r="G15" s="597"/>
      <c r="H15" s="597"/>
      <c r="I15" s="597"/>
    </row>
    <row r="16" spans="1:9">
      <c r="A16" s="646" t="s">
        <v>1460</v>
      </c>
      <c r="B16" s="601" t="s">
        <v>1449</v>
      </c>
      <c r="C16" s="597"/>
      <c r="D16" s="597"/>
      <c r="E16" s="597"/>
      <c r="F16" s="597"/>
      <c r="G16" s="597"/>
      <c r="H16" s="597"/>
      <c r="I16" s="597"/>
    </row>
    <row r="17" spans="1:9">
      <c r="A17" s="598">
        <v>8</v>
      </c>
      <c r="B17" s="645" t="s">
        <v>1461</v>
      </c>
      <c r="C17" s="597"/>
      <c r="D17" s="597"/>
      <c r="E17" s="597"/>
      <c r="F17" s="597"/>
      <c r="G17" s="597"/>
      <c r="H17" s="597"/>
      <c r="I17" s="59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XXIX</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950CB-3C10-4A95-BD62-4A879F827557}">
  <sheetPr>
    <tabColor theme="5" tint="0.79998168889431442"/>
    <pageSetUpPr fitToPage="1"/>
  </sheetPr>
  <dimension ref="B2:S33"/>
  <sheetViews>
    <sheetView showGridLines="0" view="pageLayout" zoomScale="90" zoomScaleNormal="100" zoomScalePageLayoutView="90" workbookViewId="0">
      <selection activeCell="C31" sqref="C31:S31"/>
    </sheetView>
  </sheetViews>
  <sheetFormatPr defaultRowHeight="14.4"/>
  <cols>
    <col min="19" max="19" width="16.33203125" customWidth="1"/>
  </cols>
  <sheetData>
    <row r="2" spans="2:19" ht="18">
      <c r="B2" s="921" t="s">
        <v>568</v>
      </c>
      <c r="C2" s="922"/>
      <c r="D2" s="923"/>
      <c r="E2" s="923"/>
      <c r="F2" s="923"/>
      <c r="G2" s="923"/>
      <c r="H2" s="923"/>
      <c r="I2" s="923"/>
      <c r="J2" s="923"/>
      <c r="K2" s="923"/>
      <c r="L2" s="923"/>
      <c r="M2" s="923"/>
      <c r="N2" s="923"/>
      <c r="O2" s="923"/>
      <c r="P2" s="923"/>
      <c r="Q2" s="923"/>
      <c r="R2" s="923"/>
      <c r="S2" s="923"/>
    </row>
    <row r="3" spans="2:19">
      <c r="B3" s="35"/>
      <c r="C3" s="35"/>
      <c r="D3" s="35"/>
      <c r="E3" s="35"/>
      <c r="F3" s="35"/>
      <c r="G3" s="35"/>
      <c r="H3" s="35"/>
      <c r="I3" s="35"/>
      <c r="J3" s="35"/>
      <c r="K3" s="35"/>
      <c r="L3" s="35"/>
      <c r="M3" s="35"/>
      <c r="N3" s="35"/>
      <c r="O3" s="35"/>
      <c r="P3" s="35"/>
      <c r="Q3" s="35"/>
      <c r="R3" s="35"/>
      <c r="S3" s="35"/>
    </row>
    <row r="4" spans="2:19">
      <c r="B4" s="35" t="s">
        <v>1478</v>
      </c>
      <c r="C4" s="35"/>
      <c r="D4" s="35"/>
      <c r="E4" s="35"/>
      <c r="F4" s="35"/>
      <c r="G4" s="35"/>
      <c r="H4" s="35"/>
      <c r="I4" s="35"/>
      <c r="J4" s="35"/>
      <c r="K4" s="35"/>
      <c r="L4" s="35"/>
      <c r="M4" s="35"/>
      <c r="N4" s="35"/>
      <c r="O4" s="35"/>
      <c r="P4" s="35"/>
      <c r="Q4" s="35"/>
      <c r="R4" s="35"/>
      <c r="S4" s="35"/>
    </row>
    <row r="5" spans="2:19">
      <c r="B5" s="924" t="s">
        <v>1479</v>
      </c>
      <c r="C5" s="924"/>
      <c r="D5" s="924"/>
      <c r="E5" s="924"/>
      <c r="F5" s="924"/>
      <c r="G5" s="924"/>
      <c r="H5" s="924"/>
      <c r="I5" s="924"/>
      <c r="J5" s="924"/>
      <c r="K5" s="924"/>
      <c r="L5" s="924"/>
      <c r="M5" s="924"/>
      <c r="N5" s="924"/>
      <c r="O5" s="924"/>
      <c r="P5" s="924"/>
      <c r="Q5" s="924"/>
      <c r="R5" s="924"/>
      <c r="S5" s="924"/>
    </row>
    <row r="6" spans="2:19">
      <c r="B6" s="925" t="s">
        <v>760</v>
      </c>
      <c r="C6" s="926" t="s">
        <v>1480</v>
      </c>
      <c r="D6" s="926"/>
      <c r="E6" s="926"/>
      <c r="F6" s="926"/>
      <c r="G6" s="926"/>
      <c r="H6" s="926"/>
      <c r="I6" s="926"/>
      <c r="J6" s="926"/>
      <c r="K6" s="926"/>
      <c r="L6" s="926"/>
      <c r="M6" s="926"/>
      <c r="N6" s="926"/>
      <c r="O6" s="926"/>
      <c r="P6" s="926"/>
      <c r="Q6" s="926"/>
      <c r="R6" s="926"/>
      <c r="S6" s="926"/>
    </row>
    <row r="7" spans="2:19" ht="25.95" customHeight="1">
      <c r="B7" s="925"/>
      <c r="C7" s="927" t="s">
        <v>1481</v>
      </c>
      <c r="D7" s="928" t="s">
        <v>1482</v>
      </c>
      <c r="E7" s="928"/>
      <c r="F7" s="928"/>
      <c r="G7" s="928"/>
      <c r="H7" s="928"/>
      <c r="I7" s="928"/>
      <c r="J7" s="928"/>
      <c r="K7" s="928"/>
      <c r="L7" s="928"/>
      <c r="M7" s="928"/>
      <c r="N7" s="928"/>
      <c r="O7" s="928"/>
      <c r="P7" s="928"/>
      <c r="Q7" s="928"/>
      <c r="R7" s="928"/>
      <c r="S7" s="928"/>
    </row>
    <row r="8" spans="2:19" ht="27" customHeight="1">
      <c r="B8" s="925"/>
      <c r="C8" s="927" t="s">
        <v>1481</v>
      </c>
      <c r="D8" s="928" t="s">
        <v>1483</v>
      </c>
      <c r="E8" s="928"/>
      <c r="F8" s="928"/>
      <c r="G8" s="928"/>
      <c r="H8" s="928"/>
      <c r="I8" s="928"/>
      <c r="J8" s="928"/>
      <c r="K8" s="928"/>
      <c r="L8" s="928"/>
      <c r="M8" s="928"/>
      <c r="N8" s="928"/>
      <c r="O8" s="928"/>
      <c r="P8" s="928"/>
      <c r="Q8" s="928"/>
      <c r="R8" s="928"/>
      <c r="S8" s="928"/>
    </row>
    <row r="9" spans="2:19">
      <c r="B9" s="925"/>
      <c r="C9" s="927" t="s">
        <v>1481</v>
      </c>
      <c r="D9" s="928" t="s">
        <v>1484</v>
      </c>
      <c r="E9" s="928"/>
      <c r="F9" s="928"/>
      <c r="G9" s="928"/>
      <c r="H9" s="928"/>
      <c r="I9" s="928"/>
      <c r="J9" s="928"/>
      <c r="K9" s="928"/>
      <c r="L9" s="928"/>
      <c r="M9" s="928"/>
      <c r="N9" s="928"/>
      <c r="O9" s="928"/>
      <c r="P9" s="928"/>
      <c r="Q9" s="928"/>
      <c r="R9" s="928"/>
      <c r="S9" s="928"/>
    </row>
    <row r="10" spans="2:19">
      <c r="B10" s="925"/>
      <c r="C10" s="927" t="s">
        <v>1481</v>
      </c>
      <c r="D10" s="926" t="s">
        <v>1485</v>
      </c>
      <c r="E10" s="926"/>
      <c r="F10" s="926"/>
      <c r="G10" s="926"/>
      <c r="H10" s="926"/>
      <c r="I10" s="926"/>
      <c r="J10" s="926"/>
      <c r="K10" s="926"/>
      <c r="L10" s="926"/>
      <c r="M10" s="926"/>
      <c r="N10" s="926"/>
      <c r="O10" s="926"/>
      <c r="P10" s="926"/>
      <c r="Q10" s="926"/>
      <c r="R10" s="926"/>
      <c r="S10" s="926"/>
    </row>
    <row r="11" spans="2:19">
      <c r="B11" s="929" t="s">
        <v>763</v>
      </c>
      <c r="C11" s="930" t="s">
        <v>1486</v>
      </c>
      <c r="D11" s="930"/>
      <c r="E11" s="930"/>
      <c r="F11" s="930"/>
      <c r="G11" s="930"/>
      <c r="H11" s="930"/>
      <c r="I11" s="930"/>
      <c r="J11" s="930"/>
      <c r="K11" s="930"/>
      <c r="L11" s="930"/>
      <c r="M11" s="930"/>
      <c r="N11" s="930"/>
      <c r="O11" s="930"/>
      <c r="P11" s="930"/>
      <c r="Q11" s="930"/>
      <c r="R11" s="930"/>
      <c r="S11" s="930"/>
    </row>
    <row r="12" spans="2:19">
      <c r="B12" s="925"/>
      <c r="C12" s="927" t="s">
        <v>1481</v>
      </c>
      <c r="D12" s="928" t="s">
        <v>1487</v>
      </c>
      <c r="E12" s="928"/>
      <c r="F12" s="928"/>
      <c r="G12" s="928"/>
      <c r="H12" s="928"/>
      <c r="I12" s="928"/>
      <c r="J12" s="928"/>
      <c r="K12" s="928"/>
      <c r="L12" s="928"/>
      <c r="M12" s="928"/>
      <c r="N12" s="928"/>
      <c r="O12" s="928"/>
      <c r="P12" s="928"/>
      <c r="Q12" s="928"/>
      <c r="R12" s="928"/>
      <c r="S12" s="928"/>
    </row>
    <row r="13" spans="2:19">
      <c r="B13" s="925"/>
      <c r="C13" s="927" t="s">
        <v>1481</v>
      </c>
      <c r="D13" s="926" t="s">
        <v>1488</v>
      </c>
      <c r="E13" s="926"/>
      <c r="F13" s="926"/>
      <c r="G13" s="926"/>
      <c r="H13" s="926"/>
      <c r="I13" s="926"/>
      <c r="J13" s="926"/>
      <c r="K13" s="926"/>
      <c r="L13" s="926"/>
      <c r="M13" s="926"/>
      <c r="N13" s="926"/>
      <c r="O13" s="926"/>
      <c r="P13" s="926"/>
      <c r="Q13" s="926"/>
      <c r="R13" s="926"/>
      <c r="S13" s="926"/>
    </row>
    <row r="14" spans="2:19" ht="27" customHeight="1">
      <c r="B14" s="925"/>
      <c r="C14" s="927" t="s">
        <v>1481</v>
      </c>
      <c r="D14" s="928" t="s">
        <v>1489</v>
      </c>
      <c r="E14" s="928"/>
      <c r="F14" s="928"/>
      <c r="G14" s="928"/>
      <c r="H14" s="928"/>
      <c r="I14" s="928"/>
      <c r="J14" s="928"/>
      <c r="K14" s="928"/>
      <c r="L14" s="928"/>
      <c r="M14" s="928"/>
      <c r="N14" s="928"/>
      <c r="O14" s="928"/>
      <c r="P14" s="928"/>
      <c r="Q14" s="928"/>
      <c r="R14" s="928"/>
      <c r="S14" s="928"/>
    </row>
    <row r="15" spans="2:19">
      <c r="B15" s="925"/>
      <c r="C15" s="927" t="s">
        <v>1481</v>
      </c>
      <c r="D15" s="926" t="s">
        <v>1490</v>
      </c>
      <c r="E15" s="926"/>
      <c r="F15" s="926"/>
      <c r="G15" s="926"/>
      <c r="H15" s="926"/>
      <c r="I15" s="926"/>
      <c r="J15" s="926"/>
      <c r="K15" s="926"/>
      <c r="L15" s="926"/>
      <c r="M15" s="926"/>
      <c r="N15" s="926"/>
      <c r="O15" s="926"/>
      <c r="P15" s="926"/>
      <c r="Q15" s="926"/>
      <c r="R15" s="926"/>
      <c r="S15" s="926"/>
    </row>
    <row r="16" spans="2:19">
      <c r="B16" s="931"/>
      <c r="C16" s="932" t="s">
        <v>1481</v>
      </c>
      <c r="D16" s="933" t="s">
        <v>1491</v>
      </c>
      <c r="E16" s="933"/>
      <c r="F16" s="933"/>
      <c r="G16" s="933"/>
      <c r="H16" s="933"/>
      <c r="I16" s="933"/>
      <c r="J16" s="933"/>
      <c r="K16" s="933"/>
      <c r="L16" s="933"/>
      <c r="M16" s="933"/>
      <c r="N16" s="933"/>
      <c r="O16" s="933"/>
      <c r="P16" s="933"/>
      <c r="Q16" s="933"/>
      <c r="R16" s="933"/>
      <c r="S16" s="933"/>
    </row>
    <row r="17" spans="2:19">
      <c r="B17" s="934" t="s">
        <v>1157</v>
      </c>
      <c r="C17" s="935" t="s">
        <v>1492</v>
      </c>
      <c r="D17" s="935"/>
      <c r="E17" s="935"/>
      <c r="F17" s="935"/>
      <c r="G17" s="935"/>
      <c r="H17" s="935"/>
      <c r="I17" s="935"/>
      <c r="J17" s="935"/>
      <c r="K17" s="935"/>
      <c r="L17" s="935"/>
      <c r="M17" s="935"/>
      <c r="N17" s="935"/>
      <c r="O17" s="935"/>
      <c r="P17" s="935"/>
      <c r="Q17" s="935"/>
      <c r="R17" s="935"/>
      <c r="S17" s="935"/>
    </row>
    <row r="18" spans="2:19">
      <c r="B18" s="936" t="s">
        <v>1159</v>
      </c>
      <c r="C18" s="937" t="s">
        <v>1493</v>
      </c>
      <c r="D18" s="937"/>
      <c r="E18" s="937"/>
      <c r="F18" s="937"/>
      <c r="G18" s="937"/>
      <c r="H18" s="937"/>
      <c r="I18" s="937"/>
      <c r="J18" s="937"/>
      <c r="K18" s="937"/>
      <c r="L18" s="937"/>
      <c r="M18" s="937"/>
      <c r="N18" s="937"/>
      <c r="O18" s="937"/>
      <c r="P18" s="937"/>
      <c r="Q18" s="937"/>
      <c r="R18" s="937"/>
      <c r="S18" s="937"/>
    </row>
    <row r="19" spans="2:19">
      <c r="B19" s="929" t="s">
        <v>1161</v>
      </c>
      <c r="C19" s="930" t="s">
        <v>1494</v>
      </c>
      <c r="D19" s="930"/>
      <c r="E19" s="930"/>
      <c r="F19" s="930"/>
      <c r="G19" s="930"/>
      <c r="H19" s="930"/>
      <c r="I19" s="930"/>
      <c r="J19" s="930"/>
      <c r="K19" s="930"/>
      <c r="L19" s="930"/>
      <c r="M19" s="930"/>
      <c r="N19" s="930"/>
      <c r="O19" s="930"/>
      <c r="P19" s="930"/>
      <c r="Q19" s="930"/>
      <c r="R19" s="930"/>
      <c r="S19" s="930"/>
    </row>
    <row r="20" spans="2:19">
      <c r="B20" s="925"/>
      <c r="C20" s="927" t="s">
        <v>1481</v>
      </c>
      <c r="D20" s="926" t="s">
        <v>1495</v>
      </c>
      <c r="E20" s="926"/>
      <c r="F20" s="926"/>
      <c r="G20" s="926"/>
      <c r="H20" s="926"/>
      <c r="I20" s="926"/>
      <c r="J20" s="926"/>
      <c r="K20" s="926"/>
      <c r="L20" s="926"/>
      <c r="M20" s="926"/>
      <c r="N20" s="926"/>
      <c r="O20" s="926"/>
      <c r="P20" s="926"/>
      <c r="Q20" s="926"/>
      <c r="R20" s="926"/>
      <c r="S20" s="926"/>
    </row>
    <row r="21" spans="2:19">
      <c r="B21" s="925"/>
      <c r="C21" s="927" t="s">
        <v>1481</v>
      </c>
      <c r="D21" s="926" t="s">
        <v>1496</v>
      </c>
      <c r="E21" s="926"/>
      <c r="F21" s="926"/>
      <c r="G21" s="926"/>
      <c r="H21" s="926"/>
      <c r="I21" s="926"/>
      <c r="J21" s="926"/>
      <c r="K21" s="926"/>
      <c r="L21" s="926"/>
      <c r="M21" s="926"/>
      <c r="N21" s="926"/>
      <c r="O21" s="926"/>
      <c r="P21" s="926"/>
      <c r="Q21" s="926"/>
      <c r="R21" s="926"/>
      <c r="S21" s="926"/>
    </row>
    <row r="22" spans="2:19">
      <c r="B22" s="925"/>
      <c r="C22" s="927" t="s">
        <v>1481</v>
      </c>
      <c r="D22" s="928" t="s">
        <v>1497</v>
      </c>
      <c r="E22" s="928"/>
      <c r="F22" s="928"/>
      <c r="G22" s="928"/>
      <c r="H22" s="928"/>
      <c r="I22" s="928"/>
      <c r="J22" s="928"/>
      <c r="K22" s="928"/>
      <c r="L22" s="928"/>
      <c r="M22" s="928"/>
      <c r="N22" s="928"/>
      <c r="O22" s="928"/>
      <c r="P22" s="928"/>
      <c r="Q22" s="928"/>
      <c r="R22" s="928"/>
      <c r="S22" s="928"/>
    </row>
    <row r="23" spans="2:19" ht="29.4" customHeight="1">
      <c r="B23" s="931"/>
      <c r="C23" s="932" t="s">
        <v>1481</v>
      </c>
      <c r="D23" s="938" t="s">
        <v>1498</v>
      </c>
      <c r="E23" s="938"/>
      <c r="F23" s="938"/>
      <c r="G23" s="938"/>
      <c r="H23" s="938"/>
      <c r="I23" s="938"/>
      <c r="J23" s="938"/>
      <c r="K23" s="938"/>
      <c r="L23" s="938"/>
      <c r="M23" s="938"/>
      <c r="N23" s="938"/>
      <c r="O23" s="938"/>
      <c r="P23" s="938"/>
      <c r="Q23" s="938"/>
      <c r="R23" s="938"/>
      <c r="S23" s="938"/>
    </row>
    <row r="24" spans="2:19">
      <c r="B24" s="925" t="s">
        <v>1163</v>
      </c>
      <c r="C24" s="926" t="s">
        <v>1499</v>
      </c>
      <c r="D24" s="926"/>
      <c r="E24" s="926"/>
      <c r="F24" s="926"/>
      <c r="G24" s="926"/>
      <c r="H24" s="926"/>
      <c r="I24" s="926"/>
      <c r="J24" s="926"/>
      <c r="K24" s="926"/>
      <c r="L24" s="926"/>
      <c r="M24" s="926"/>
      <c r="N24" s="926"/>
      <c r="O24" s="926"/>
      <c r="P24" s="926"/>
      <c r="Q24" s="926"/>
      <c r="R24" s="926"/>
      <c r="S24" s="926"/>
    </row>
    <row r="25" spans="2:19" ht="25.95" customHeight="1">
      <c r="B25" s="925"/>
      <c r="C25" s="927" t="s">
        <v>1481</v>
      </c>
      <c r="D25" s="928" t="s">
        <v>1500</v>
      </c>
      <c r="E25" s="928"/>
      <c r="F25" s="928"/>
      <c r="G25" s="928"/>
      <c r="H25" s="928"/>
      <c r="I25" s="928"/>
      <c r="J25" s="928"/>
      <c r="K25" s="928"/>
      <c r="L25" s="928"/>
      <c r="M25" s="928"/>
      <c r="N25" s="928"/>
      <c r="O25" s="928"/>
      <c r="P25" s="928"/>
      <c r="Q25" s="928"/>
      <c r="R25" s="928"/>
      <c r="S25" s="928"/>
    </row>
    <row r="26" spans="2:19">
      <c r="B26" s="925"/>
      <c r="C26" s="927" t="s">
        <v>1481</v>
      </c>
      <c r="D26" s="928" t="s">
        <v>1501</v>
      </c>
      <c r="E26" s="928"/>
      <c r="F26" s="928"/>
      <c r="G26" s="928"/>
      <c r="H26" s="928"/>
      <c r="I26" s="928"/>
      <c r="J26" s="928"/>
      <c r="K26" s="928"/>
      <c r="L26" s="928"/>
      <c r="M26" s="928"/>
      <c r="N26" s="928"/>
      <c r="O26" s="928"/>
      <c r="P26" s="928"/>
      <c r="Q26" s="928"/>
      <c r="R26" s="928"/>
      <c r="S26" s="928"/>
    </row>
    <row r="27" spans="2:19">
      <c r="B27" s="925"/>
      <c r="C27" s="927" t="s">
        <v>1481</v>
      </c>
      <c r="D27" s="933" t="s">
        <v>1502</v>
      </c>
      <c r="E27" s="933"/>
      <c r="F27" s="933"/>
      <c r="G27" s="933"/>
      <c r="H27" s="933"/>
      <c r="I27" s="933"/>
      <c r="J27" s="933"/>
      <c r="K27" s="933"/>
      <c r="L27" s="933"/>
      <c r="M27" s="933"/>
      <c r="N27" s="933"/>
      <c r="O27" s="933"/>
      <c r="P27" s="933"/>
      <c r="Q27" s="933"/>
      <c r="R27" s="933"/>
      <c r="S27" s="933"/>
    </row>
    <row r="28" spans="2:19">
      <c r="B28" s="929" t="s">
        <v>893</v>
      </c>
      <c r="C28" s="939" t="s">
        <v>1503</v>
      </c>
      <c r="D28" s="939"/>
      <c r="E28" s="939"/>
      <c r="F28" s="939"/>
      <c r="G28" s="939"/>
      <c r="H28" s="939"/>
      <c r="I28" s="939"/>
      <c r="J28" s="939"/>
      <c r="K28" s="939"/>
      <c r="L28" s="939"/>
      <c r="M28" s="939"/>
      <c r="N28" s="939"/>
      <c r="O28" s="939"/>
      <c r="P28" s="939"/>
      <c r="Q28" s="939"/>
      <c r="R28" s="939"/>
      <c r="S28" s="939"/>
    </row>
    <row r="29" spans="2:19" ht="27" customHeight="1">
      <c r="B29" s="925"/>
      <c r="C29" s="927" t="s">
        <v>1481</v>
      </c>
      <c r="D29" s="928" t="s">
        <v>1504</v>
      </c>
      <c r="E29" s="928"/>
      <c r="F29" s="928"/>
      <c r="G29" s="928"/>
      <c r="H29" s="928"/>
      <c r="I29" s="928"/>
      <c r="J29" s="928"/>
      <c r="K29" s="928"/>
      <c r="L29" s="928"/>
      <c r="M29" s="928"/>
      <c r="N29" s="928"/>
      <c r="O29" s="928"/>
      <c r="P29" s="928"/>
      <c r="Q29" s="928"/>
      <c r="R29" s="928"/>
      <c r="S29" s="928"/>
    </row>
    <row r="30" spans="2:19">
      <c r="B30" s="934" t="s">
        <v>772</v>
      </c>
      <c r="C30" s="940" t="s">
        <v>1505</v>
      </c>
      <c r="D30" s="940"/>
      <c r="E30" s="940"/>
      <c r="F30" s="940"/>
      <c r="G30" s="940"/>
      <c r="H30" s="940"/>
      <c r="I30" s="940"/>
      <c r="J30" s="940"/>
      <c r="K30" s="940"/>
      <c r="L30" s="940"/>
      <c r="M30" s="940"/>
      <c r="N30" s="940"/>
      <c r="O30" s="940"/>
      <c r="P30" s="940"/>
      <c r="Q30" s="940"/>
      <c r="R30" s="940"/>
      <c r="S30" s="940"/>
    </row>
    <row r="31" spans="2:19">
      <c r="B31" s="929" t="s">
        <v>821</v>
      </c>
      <c r="C31" s="930" t="s">
        <v>1506</v>
      </c>
      <c r="D31" s="930"/>
      <c r="E31" s="930"/>
      <c r="F31" s="930"/>
      <c r="G31" s="930"/>
      <c r="H31" s="930"/>
      <c r="I31" s="930"/>
      <c r="J31" s="930"/>
      <c r="K31" s="930"/>
      <c r="L31" s="930"/>
      <c r="M31" s="930"/>
      <c r="N31" s="930"/>
      <c r="O31" s="930"/>
      <c r="P31" s="930"/>
      <c r="Q31" s="930"/>
      <c r="R31" s="930"/>
      <c r="S31" s="930"/>
    </row>
    <row r="32" spans="2:19" ht="26.4" customHeight="1">
      <c r="B32" s="931"/>
      <c r="C32" s="932" t="s">
        <v>1481</v>
      </c>
      <c r="D32" s="938" t="s">
        <v>1507</v>
      </c>
      <c r="E32" s="938"/>
      <c r="F32" s="938"/>
      <c r="G32" s="938"/>
      <c r="H32" s="938"/>
      <c r="I32" s="938"/>
      <c r="J32" s="938"/>
      <c r="K32" s="938"/>
      <c r="L32" s="938"/>
      <c r="M32" s="938"/>
      <c r="N32" s="938"/>
      <c r="O32" s="938"/>
      <c r="P32" s="938"/>
      <c r="Q32" s="938"/>
      <c r="R32" s="938"/>
      <c r="S32" s="938"/>
    </row>
    <row r="33" spans="2:19">
      <c r="B33" s="934" t="s">
        <v>1508</v>
      </c>
      <c r="C33" s="941" t="s">
        <v>1509</v>
      </c>
      <c r="D33" s="941"/>
      <c r="E33" s="941"/>
      <c r="F33" s="941"/>
      <c r="G33" s="941"/>
      <c r="H33" s="941"/>
      <c r="I33" s="941"/>
      <c r="J33" s="941"/>
      <c r="K33" s="941"/>
      <c r="L33" s="941"/>
      <c r="M33" s="941"/>
      <c r="N33" s="941"/>
      <c r="O33" s="941"/>
      <c r="P33" s="941"/>
      <c r="Q33" s="941"/>
      <c r="R33" s="941"/>
      <c r="S33" s="941"/>
    </row>
  </sheetData>
  <mergeCells count="34">
    <mergeCell ref="C30:S30"/>
    <mergeCell ref="B31:B32"/>
    <mergeCell ref="C31:S31"/>
    <mergeCell ref="D32:S32"/>
    <mergeCell ref="C33:S33"/>
    <mergeCell ref="B24:B27"/>
    <mergeCell ref="C24:S24"/>
    <mergeCell ref="D25:S25"/>
    <mergeCell ref="D26:S26"/>
    <mergeCell ref="D27:S27"/>
    <mergeCell ref="B28:B29"/>
    <mergeCell ref="C28:S28"/>
    <mergeCell ref="D29:S29"/>
    <mergeCell ref="C17:S17"/>
    <mergeCell ref="C18:S18"/>
    <mergeCell ref="B19:B23"/>
    <mergeCell ref="C19:S19"/>
    <mergeCell ref="D20:S20"/>
    <mergeCell ref="D21:S21"/>
    <mergeCell ref="D22:S22"/>
    <mergeCell ref="D23:S23"/>
    <mergeCell ref="B11:B16"/>
    <mergeCell ref="C11:S11"/>
    <mergeCell ref="D12:S12"/>
    <mergeCell ref="D13:S13"/>
    <mergeCell ref="D14:S14"/>
    <mergeCell ref="D15:S15"/>
    <mergeCell ref="D16:S16"/>
    <mergeCell ref="B6:B10"/>
    <mergeCell ref="C6:S6"/>
    <mergeCell ref="D7:S7"/>
    <mergeCell ref="D8:S8"/>
    <mergeCell ref="D9:S9"/>
    <mergeCell ref="D10:S10"/>
  </mergeCells>
  <pageMargins left="0.70866141732283472" right="0.70866141732283472" top="0.74803149606299213" bottom="0.74803149606299213" header="0.31496062992125984" footer="0.31496062992125984"/>
  <pageSetup paperSize="9" scale="74" orientation="landscape" r:id="rId1"/>
  <headerFooter>
    <oddHeader>&amp;C&amp;"Calibri"&amp;10&amp;K000000 Internal&amp;1#_x000D_&amp;"Calibri"&amp;11&amp;K000000CS
Příloha XXXIII</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6E709-623D-4690-BD4F-7B6D78840BAD}">
  <sheetPr>
    <tabColor theme="9" tint="0.79998168889431442"/>
    <pageSetUpPr fitToPage="1"/>
  </sheetPr>
  <dimension ref="A1:I28"/>
  <sheetViews>
    <sheetView showGridLines="0" zoomScale="60" zoomScaleNormal="60" zoomScalePageLayoutView="60" workbookViewId="0">
      <selection activeCell="C31" sqref="C31:S31"/>
    </sheetView>
  </sheetViews>
  <sheetFormatPr defaultColWidth="9.109375" defaultRowHeight="14.4"/>
  <cols>
    <col min="1" max="1" width="9.109375" style="35"/>
    <col min="2" max="2" width="9.5546875" style="35" customWidth="1"/>
    <col min="3" max="3" width="8.109375" style="35" customWidth="1"/>
    <col min="4" max="4" width="9.109375" style="35"/>
    <col min="5" max="5" width="72.44140625" style="35" customWidth="1"/>
    <col min="6" max="6" width="20.109375" style="35" customWidth="1"/>
    <col min="7" max="8" width="22" style="35" customWidth="1"/>
    <col min="9" max="9" width="36.5546875" style="35" customWidth="1"/>
    <col min="10" max="16384" width="9.109375" style="35"/>
  </cols>
  <sheetData>
    <row r="1" spans="1:9" ht="18">
      <c r="C1" s="942" t="s">
        <v>575</v>
      </c>
      <c r="I1" s="943"/>
    </row>
    <row r="2" spans="1:9" ht="54" customHeight="1">
      <c r="F2" s="369"/>
      <c r="G2" s="327"/>
      <c r="H2" s="369"/>
      <c r="I2" s="944"/>
    </row>
    <row r="3" spans="1:9">
      <c r="F3" s="945" t="s">
        <v>1</v>
      </c>
      <c r="G3" s="945" t="s">
        <v>2</v>
      </c>
      <c r="H3" s="945" t="s">
        <v>3</v>
      </c>
      <c r="I3" s="945" t="s">
        <v>4</v>
      </c>
    </row>
    <row r="4" spans="1:9" ht="43.2">
      <c r="C4" s="946"/>
      <c r="D4" s="946"/>
      <c r="E4" s="946"/>
      <c r="F4" s="649" t="s">
        <v>1510</v>
      </c>
      <c r="G4" s="649" t="s">
        <v>1511</v>
      </c>
      <c r="H4" s="649" t="s">
        <v>1512</v>
      </c>
      <c r="I4" s="28" t="s">
        <v>1513</v>
      </c>
    </row>
    <row r="5" spans="1:9" ht="15" customHeight="1">
      <c r="A5" s="947"/>
      <c r="B5" s="945">
        <v>1</v>
      </c>
      <c r="C5" s="948" t="s">
        <v>1514</v>
      </c>
      <c r="D5" s="949"/>
      <c r="E5" s="950" t="s">
        <v>1515</v>
      </c>
      <c r="F5" s="951">
        <v>2</v>
      </c>
      <c r="G5" s="951">
        <v>8</v>
      </c>
      <c r="H5" s="951">
        <v>4</v>
      </c>
      <c r="I5" s="951">
        <v>107</v>
      </c>
    </row>
    <row r="6" spans="1:9">
      <c r="B6" s="945">
        <v>2</v>
      </c>
      <c r="C6" s="952"/>
      <c r="D6" s="749"/>
      <c r="E6" s="950" t="s">
        <v>1516</v>
      </c>
      <c r="F6" s="953">
        <v>3963700</v>
      </c>
      <c r="G6" s="953">
        <v>67955455</v>
      </c>
      <c r="H6" s="953">
        <v>9334008</v>
      </c>
      <c r="I6" s="953">
        <v>288376656</v>
      </c>
    </row>
    <row r="7" spans="1:9">
      <c r="B7" s="945">
        <v>3</v>
      </c>
      <c r="C7" s="952"/>
      <c r="D7" s="749"/>
      <c r="E7" s="954" t="s">
        <v>1517</v>
      </c>
      <c r="F7" s="953">
        <v>3963700</v>
      </c>
      <c r="G7" s="953">
        <v>67955455</v>
      </c>
      <c r="H7" s="953">
        <v>9334008</v>
      </c>
      <c r="I7" s="953">
        <v>288376656</v>
      </c>
    </row>
    <row r="8" spans="1:9">
      <c r="B8" s="945">
        <v>4</v>
      </c>
      <c r="C8" s="952"/>
      <c r="D8" s="749"/>
      <c r="E8" s="954" t="s">
        <v>1518</v>
      </c>
      <c r="F8" s="955"/>
      <c r="G8" s="955"/>
      <c r="H8" s="955"/>
      <c r="I8" s="955"/>
    </row>
    <row r="9" spans="1:9">
      <c r="B9" s="945" t="s">
        <v>1519</v>
      </c>
      <c r="C9" s="952"/>
      <c r="D9" s="749"/>
      <c r="E9" s="956" t="s">
        <v>1520</v>
      </c>
      <c r="F9" s="950">
        <v>0</v>
      </c>
      <c r="G9" s="950">
        <v>0</v>
      </c>
      <c r="H9" s="950">
        <v>0</v>
      </c>
      <c r="I9" s="950">
        <v>0</v>
      </c>
    </row>
    <row r="10" spans="1:9">
      <c r="B10" s="945">
        <v>5</v>
      </c>
      <c r="C10" s="952"/>
      <c r="D10" s="749"/>
      <c r="E10" s="956" t="s">
        <v>1521</v>
      </c>
      <c r="F10" s="950">
        <v>0</v>
      </c>
      <c r="G10" s="950">
        <v>0</v>
      </c>
      <c r="H10" s="950">
        <v>0</v>
      </c>
      <c r="I10" s="950">
        <v>0</v>
      </c>
    </row>
    <row r="11" spans="1:9">
      <c r="B11" s="945" t="s">
        <v>1522</v>
      </c>
      <c r="C11" s="952"/>
      <c r="D11" s="749"/>
      <c r="E11" s="954" t="s">
        <v>1523</v>
      </c>
      <c r="F11" s="950">
        <v>0</v>
      </c>
      <c r="G11" s="950">
        <v>0</v>
      </c>
      <c r="H11" s="950">
        <v>0</v>
      </c>
      <c r="I11" s="950">
        <v>0</v>
      </c>
    </row>
    <row r="12" spans="1:9">
      <c r="B12" s="945">
        <v>6</v>
      </c>
      <c r="C12" s="952"/>
      <c r="D12" s="749"/>
      <c r="E12" s="954" t="s">
        <v>1518</v>
      </c>
      <c r="F12" s="955"/>
      <c r="G12" s="955"/>
      <c r="H12" s="955"/>
      <c r="I12" s="955"/>
    </row>
    <row r="13" spans="1:9">
      <c r="B13" s="945">
        <v>7</v>
      </c>
      <c r="C13" s="952"/>
      <c r="D13" s="749"/>
      <c r="E13" s="954" t="s">
        <v>1524</v>
      </c>
      <c r="F13" s="951">
        <v>0</v>
      </c>
      <c r="G13" s="957">
        <v>0</v>
      </c>
      <c r="H13" s="957">
        <v>0</v>
      </c>
      <c r="I13" s="951">
        <v>0</v>
      </c>
    </row>
    <row r="14" spans="1:9">
      <c r="B14" s="945">
        <v>8</v>
      </c>
      <c r="C14" s="958"/>
      <c r="D14" s="751"/>
      <c r="E14" s="954" t="s">
        <v>1518</v>
      </c>
      <c r="F14" s="955"/>
      <c r="G14" s="955"/>
      <c r="H14" s="955"/>
      <c r="I14" s="955"/>
    </row>
    <row r="15" spans="1:9">
      <c r="B15" s="945">
        <v>9</v>
      </c>
      <c r="C15" s="959" t="s">
        <v>1525</v>
      </c>
      <c r="D15" s="959"/>
      <c r="E15" s="950" t="s">
        <v>1515</v>
      </c>
      <c r="F15" s="951">
        <v>0</v>
      </c>
      <c r="G15" s="951">
        <v>7</v>
      </c>
      <c r="H15" s="951">
        <v>4</v>
      </c>
      <c r="I15" s="951">
        <v>107</v>
      </c>
    </row>
    <row r="16" spans="1:9">
      <c r="B16" s="945">
        <v>10</v>
      </c>
      <c r="C16" s="959"/>
      <c r="D16" s="959"/>
      <c r="E16" s="950" t="s">
        <v>1526</v>
      </c>
      <c r="F16" s="951">
        <v>0</v>
      </c>
      <c r="G16" s="957">
        <v>19317916.68</v>
      </c>
      <c r="H16" s="957">
        <v>2372928.1146408003</v>
      </c>
      <c r="I16" s="957">
        <v>110837938.5364725</v>
      </c>
    </row>
    <row r="17" spans="2:9">
      <c r="B17" s="945">
        <v>11</v>
      </c>
      <c r="C17" s="959"/>
      <c r="D17" s="959"/>
      <c r="E17" s="954" t="s">
        <v>1517</v>
      </c>
      <c r="F17" s="951">
        <v>0</v>
      </c>
      <c r="G17" s="957">
        <v>9658958.3399999999</v>
      </c>
      <c r="H17" s="957">
        <v>1186464.0573204001</v>
      </c>
      <c r="I17" s="957">
        <v>73436811.919186264</v>
      </c>
    </row>
    <row r="18" spans="2:9">
      <c r="B18" s="945">
        <v>12</v>
      </c>
      <c r="C18" s="959"/>
      <c r="D18" s="959"/>
      <c r="E18" s="960" t="s">
        <v>1527</v>
      </c>
      <c r="F18" s="951">
        <v>0</v>
      </c>
      <c r="G18" s="957">
        <v>7244218.754999999</v>
      </c>
      <c r="H18" s="957">
        <v>830524.84012427996</v>
      </c>
      <c r="I18" s="957">
        <v>29009857.984860394</v>
      </c>
    </row>
    <row r="19" spans="2:9">
      <c r="B19" s="945" t="s">
        <v>1528</v>
      </c>
      <c r="C19" s="959"/>
      <c r="D19" s="959"/>
      <c r="E19" s="956" t="s">
        <v>1520</v>
      </c>
      <c r="F19" s="951">
        <v>0</v>
      </c>
      <c r="G19" s="951">
        <v>0</v>
      </c>
      <c r="H19" s="951">
        <v>0</v>
      </c>
      <c r="I19" s="951">
        <v>0</v>
      </c>
    </row>
    <row r="20" spans="2:9">
      <c r="B20" s="945" t="s">
        <v>1529</v>
      </c>
      <c r="C20" s="959"/>
      <c r="D20" s="959"/>
      <c r="E20" s="960" t="s">
        <v>1527</v>
      </c>
      <c r="F20" s="951">
        <v>0</v>
      </c>
      <c r="G20" s="951">
        <v>0</v>
      </c>
      <c r="H20" s="951">
        <v>0</v>
      </c>
      <c r="I20" s="951">
        <v>0</v>
      </c>
    </row>
    <row r="21" spans="2:9">
      <c r="B21" s="945" t="s">
        <v>1530</v>
      </c>
      <c r="C21" s="959"/>
      <c r="D21" s="959"/>
      <c r="E21" s="956" t="s">
        <v>1521</v>
      </c>
      <c r="F21" s="951">
        <v>0</v>
      </c>
      <c r="G21" s="957">
        <v>9658958.3399999999</v>
      </c>
      <c r="H21" s="957">
        <v>1186464.0573204001</v>
      </c>
      <c r="I21" s="957">
        <v>37401126.617286235</v>
      </c>
    </row>
    <row r="22" spans="2:9">
      <c r="B22" s="945" t="s">
        <v>1531</v>
      </c>
      <c r="C22" s="959"/>
      <c r="D22" s="959"/>
      <c r="E22" s="960" t="s">
        <v>1527</v>
      </c>
      <c r="F22" s="951"/>
      <c r="G22" s="957">
        <v>7244218.754999999</v>
      </c>
      <c r="H22" s="957">
        <v>830524.84012427996</v>
      </c>
      <c r="I22" s="957">
        <v>26180788.632100392</v>
      </c>
    </row>
    <row r="23" spans="2:9">
      <c r="B23" s="945" t="s">
        <v>1532</v>
      </c>
      <c r="C23" s="959"/>
      <c r="D23" s="959"/>
      <c r="E23" s="954" t="s">
        <v>1523</v>
      </c>
      <c r="F23" s="951">
        <v>0</v>
      </c>
      <c r="G23" s="951">
        <v>0</v>
      </c>
      <c r="H23" s="951"/>
      <c r="I23" s="951"/>
    </row>
    <row r="24" spans="2:9">
      <c r="B24" s="945" t="s">
        <v>1533</v>
      </c>
      <c r="C24" s="959"/>
      <c r="D24" s="959"/>
      <c r="E24" s="960" t="s">
        <v>1527</v>
      </c>
      <c r="F24" s="951">
        <v>0</v>
      </c>
      <c r="G24" s="951">
        <v>0</v>
      </c>
      <c r="H24" s="951"/>
      <c r="I24" s="951"/>
    </row>
    <row r="25" spans="2:9">
      <c r="B25" s="945">
        <v>15</v>
      </c>
      <c r="C25" s="959"/>
      <c r="D25" s="959"/>
      <c r="E25" s="954" t="s">
        <v>1524</v>
      </c>
      <c r="F25" s="951">
        <v>0</v>
      </c>
      <c r="G25" s="951">
        <v>0</v>
      </c>
      <c r="H25" s="951"/>
      <c r="I25" s="951"/>
    </row>
    <row r="26" spans="2:9">
      <c r="B26" s="945">
        <v>16</v>
      </c>
      <c r="C26" s="959"/>
      <c r="D26" s="959"/>
      <c r="E26" s="960" t="s">
        <v>1527</v>
      </c>
      <c r="F26" s="951">
        <v>0</v>
      </c>
      <c r="G26" s="951">
        <v>0</v>
      </c>
      <c r="H26" s="951"/>
      <c r="I26" s="951"/>
    </row>
    <row r="27" spans="2:9">
      <c r="B27" s="945">
        <v>17</v>
      </c>
      <c r="C27" s="946" t="s">
        <v>1534</v>
      </c>
      <c r="D27" s="946"/>
      <c r="E27" s="946"/>
      <c r="F27" s="961">
        <f>F6+F16</f>
        <v>3963700</v>
      </c>
      <c r="G27" s="961">
        <f>G6+G16</f>
        <v>87273371.680000007</v>
      </c>
      <c r="H27" s="961">
        <f t="shared" ref="H27:I27" si="0">H6+H16</f>
        <v>11706936.1146408</v>
      </c>
      <c r="I27" s="961">
        <f t="shared" si="0"/>
        <v>399214594.5364725</v>
      </c>
    </row>
    <row r="28" spans="2:9">
      <c r="F28" s="962"/>
      <c r="G28" s="962"/>
      <c r="H28" s="962"/>
      <c r="I28" s="962"/>
    </row>
  </sheetData>
  <mergeCells count="5">
    <mergeCell ref="I1:I2"/>
    <mergeCell ref="C4:E4"/>
    <mergeCell ref="C5:D14"/>
    <mergeCell ref="C15:D26"/>
    <mergeCell ref="C27:E27"/>
  </mergeCells>
  <pageMargins left="0.70866141732283472" right="0.70866141732283472" top="0.74803149606299213" bottom="0.74803149606299213" header="0.31496062992125984" footer="0.31496062992125984"/>
  <pageSetup paperSize="9" scale="50" fitToHeight="0" orientation="landscape" cellComments="asDisplayed" r:id="rId1"/>
  <headerFooter>
    <oddHeader>&amp;C&amp;"Calibri"&amp;10&amp;K000000 Internal&amp;1#_x000D_&amp;"Calibri"&amp;11&amp;K000000CS
Příloha XXXIII</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E5FBF-73C3-4471-B5F4-6E9F8EF52E2D}">
  <sheetPr>
    <tabColor theme="9" tint="0.79998168889431442"/>
    <pageSetUpPr fitToPage="1"/>
  </sheetPr>
  <dimension ref="A1:G28"/>
  <sheetViews>
    <sheetView showGridLines="0" zoomScale="70" zoomScaleNormal="70" zoomScalePageLayoutView="70" workbookViewId="0">
      <selection activeCell="C31" sqref="C31:S31"/>
    </sheetView>
  </sheetViews>
  <sheetFormatPr defaultColWidth="9.109375" defaultRowHeight="14.4"/>
  <cols>
    <col min="1" max="1" width="5" style="35" customWidth="1"/>
    <col min="2" max="2" width="43" style="35" customWidth="1"/>
    <col min="3" max="3" width="75.33203125" style="35" customWidth="1"/>
    <col min="4" max="4" width="24.44140625" style="35" customWidth="1"/>
    <col min="5" max="5" width="23.33203125" style="35" customWidth="1"/>
    <col min="6" max="6" width="21" style="35" customWidth="1"/>
    <col min="7" max="7" width="25" style="35" customWidth="1"/>
    <col min="8" max="8" width="25.33203125" style="35" customWidth="1"/>
    <col min="9" max="9" width="23.109375" style="35" customWidth="1"/>
    <col min="10" max="10" width="29.6640625" style="35" customWidth="1"/>
    <col min="11" max="11" width="22" style="35" customWidth="1"/>
    <col min="12" max="12" width="16.44140625" style="35" customWidth="1"/>
    <col min="13" max="13" width="14.88671875" style="35" customWidth="1"/>
    <col min="14" max="14" width="14.5546875" style="35" customWidth="1"/>
    <col min="15" max="15" width="31.5546875" style="35" customWidth="1"/>
    <col min="16" max="16384" width="9.109375" style="35"/>
  </cols>
  <sheetData>
    <row r="1" spans="1:7" ht="18">
      <c r="B1" s="942" t="s">
        <v>579</v>
      </c>
    </row>
    <row r="4" spans="1:7">
      <c r="B4" s="297"/>
      <c r="D4" s="945" t="s">
        <v>1</v>
      </c>
      <c r="E4" s="945" t="s">
        <v>2</v>
      </c>
      <c r="F4" s="945" t="s">
        <v>3</v>
      </c>
      <c r="G4" s="945" t="s">
        <v>4</v>
      </c>
    </row>
    <row r="5" spans="1:7" ht="28.8">
      <c r="B5" s="963"/>
      <c r="C5" s="964"/>
      <c r="D5" s="649" t="s">
        <v>1510</v>
      </c>
      <c r="E5" s="649" t="s">
        <v>1511</v>
      </c>
      <c r="F5" s="649" t="s">
        <v>1512</v>
      </c>
      <c r="G5" s="649" t="s">
        <v>1513</v>
      </c>
    </row>
    <row r="6" spans="1:7">
      <c r="A6" s="945"/>
      <c r="B6" s="965" t="s">
        <v>1535</v>
      </c>
      <c r="C6" s="966"/>
      <c r="D6" s="966"/>
      <c r="E6" s="966"/>
      <c r="F6" s="966"/>
      <c r="G6" s="967"/>
    </row>
    <row r="7" spans="1:7">
      <c r="A7" s="945">
        <v>1</v>
      </c>
      <c r="B7" s="968" t="s">
        <v>1536</v>
      </c>
      <c r="C7" s="969"/>
      <c r="D7" s="950"/>
      <c r="E7" s="950"/>
      <c r="F7" s="950"/>
      <c r="G7" s="950"/>
    </row>
    <row r="8" spans="1:7">
      <c r="A8" s="945">
        <v>2</v>
      </c>
      <c r="B8" s="968" t="s">
        <v>1537</v>
      </c>
      <c r="C8" s="969"/>
      <c r="D8" s="950"/>
      <c r="E8" s="950"/>
      <c r="F8" s="950"/>
      <c r="G8" s="950"/>
    </row>
    <row r="9" spans="1:7">
      <c r="A9" s="945">
        <v>3</v>
      </c>
      <c r="B9" s="970" t="s">
        <v>1538</v>
      </c>
      <c r="C9" s="971"/>
      <c r="D9" s="972"/>
      <c r="E9" s="972"/>
      <c r="F9" s="972"/>
      <c r="G9" s="973"/>
    </row>
    <row r="10" spans="1:7">
      <c r="A10" s="945"/>
      <c r="B10" s="965" t="s">
        <v>1539</v>
      </c>
      <c r="C10" s="966"/>
      <c r="D10" s="966"/>
      <c r="E10" s="966"/>
      <c r="F10" s="966"/>
      <c r="G10" s="967"/>
    </row>
    <row r="11" spans="1:7">
      <c r="A11" s="945">
        <v>4</v>
      </c>
      <c r="B11" s="968" t="s">
        <v>1540</v>
      </c>
      <c r="C11" s="969"/>
      <c r="D11" s="950"/>
      <c r="E11" s="950"/>
      <c r="F11" s="950"/>
      <c r="G11" s="950"/>
    </row>
    <row r="12" spans="1:7">
      <c r="A12" s="945">
        <v>5</v>
      </c>
      <c r="B12" s="968" t="s">
        <v>1541</v>
      </c>
      <c r="C12" s="969"/>
      <c r="D12" s="950"/>
      <c r="E12" s="950"/>
      <c r="F12" s="950"/>
      <c r="G12" s="950"/>
    </row>
    <row r="13" spans="1:7">
      <c r="A13" s="945"/>
      <c r="B13" s="965" t="s">
        <v>1542</v>
      </c>
      <c r="C13" s="966"/>
      <c r="D13" s="966"/>
      <c r="E13" s="966"/>
      <c r="F13" s="966"/>
      <c r="G13" s="967"/>
    </row>
    <row r="14" spans="1:7">
      <c r="A14" s="945">
        <v>6</v>
      </c>
      <c r="B14" s="968" t="s">
        <v>1543</v>
      </c>
      <c r="C14" s="969"/>
      <c r="D14" s="950"/>
      <c r="E14" s="950"/>
      <c r="F14" s="950"/>
      <c r="G14" s="950"/>
    </row>
    <row r="15" spans="1:7">
      <c r="A15" s="945">
        <v>7</v>
      </c>
      <c r="B15" s="968" t="s">
        <v>1544</v>
      </c>
      <c r="C15" s="969"/>
      <c r="D15" s="950"/>
      <c r="E15" s="950"/>
      <c r="F15" s="950"/>
      <c r="G15" s="950"/>
    </row>
    <row r="16" spans="1:7">
      <c r="A16" s="945">
        <v>8</v>
      </c>
      <c r="B16" s="970" t="s">
        <v>1545</v>
      </c>
      <c r="C16" s="971"/>
      <c r="D16" s="950"/>
      <c r="E16" s="950"/>
      <c r="F16" s="950"/>
      <c r="G16" s="950"/>
    </row>
    <row r="17" spans="1:7" ht="15" customHeight="1">
      <c r="A17" s="945">
        <v>9</v>
      </c>
      <c r="B17" s="970" t="s">
        <v>1546</v>
      </c>
      <c r="C17" s="971"/>
      <c r="D17" s="950"/>
      <c r="E17" s="950"/>
      <c r="F17" s="950"/>
      <c r="G17" s="950"/>
    </row>
    <row r="18" spans="1:7" ht="15" customHeight="1">
      <c r="A18" s="945">
        <v>10</v>
      </c>
      <c r="B18" s="970" t="s">
        <v>1547</v>
      </c>
      <c r="C18" s="971"/>
      <c r="D18" s="950"/>
      <c r="E18" s="950"/>
      <c r="F18" s="950"/>
      <c r="G18" s="950"/>
    </row>
    <row r="19" spans="1:7">
      <c r="A19" s="945">
        <v>11</v>
      </c>
      <c r="B19" s="970" t="s">
        <v>1548</v>
      </c>
      <c r="C19" s="971"/>
      <c r="D19" s="950"/>
      <c r="E19" s="950"/>
      <c r="F19" s="950"/>
      <c r="G19" s="950"/>
    </row>
    <row r="24" spans="1:7">
      <c r="B24" s="926"/>
      <c r="C24" s="926"/>
      <c r="D24" s="926"/>
      <c r="E24" s="926"/>
      <c r="F24" s="926"/>
      <c r="G24" s="926"/>
    </row>
    <row r="28" spans="1:7" ht="29.25" customHeight="1"/>
  </sheetData>
  <mergeCells count="16">
    <mergeCell ref="B17:C17"/>
    <mergeCell ref="B18:C18"/>
    <mergeCell ref="B19:C19"/>
    <mergeCell ref="B24:G24"/>
    <mergeCell ref="B11:C11"/>
    <mergeCell ref="B12:C12"/>
    <mergeCell ref="B13:G13"/>
    <mergeCell ref="B14:C14"/>
    <mergeCell ref="B15:C15"/>
    <mergeCell ref="B16:C16"/>
    <mergeCell ref="B5:C5"/>
    <mergeCell ref="B6:G6"/>
    <mergeCell ref="B7:C7"/>
    <mergeCell ref="B8:C8"/>
    <mergeCell ref="B9:C9"/>
    <mergeCell ref="B10:G10"/>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&amp;C&amp;"Calibri"&amp;10&amp;K000000 Internal&amp;1#_x000D_&amp;"Calibri"&amp;11&amp;K000000CS
Příloha XXXIII</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6FD84-5A02-4814-BC52-26123CD714E3}">
  <sheetPr>
    <tabColor theme="9" tint="0.79998168889431442"/>
    <pageSetUpPr fitToPage="1"/>
  </sheetPr>
  <dimension ref="A1:J31"/>
  <sheetViews>
    <sheetView showGridLines="0" zoomScale="60" zoomScaleNormal="60" zoomScalePageLayoutView="60" workbookViewId="0">
      <selection activeCell="C31" sqref="C31:S31"/>
    </sheetView>
  </sheetViews>
  <sheetFormatPr defaultColWidth="9.109375" defaultRowHeight="14.4"/>
  <cols>
    <col min="1" max="1" width="9.109375" style="35"/>
    <col min="2" max="2" width="28.6640625" style="35" customWidth="1"/>
    <col min="3" max="7" width="20" style="35" customWidth="1"/>
    <col min="8" max="8" width="20" style="974" customWidth="1"/>
    <col min="9" max="9" width="20" style="35" customWidth="1"/>
    <col min="10" max="10" width="22.109375" style="35" customWidth="1"/>
    <col min="11" max="16384" width="9.109375" style="35"/>
  </cols>
  <sheetData>
    <row r="1" spans="1:10" ht="18">
      <c r="B1" s="942" t="s">
        <v>583</v>
      </c>
    </row>
    <row r="2" spans="1:10" ht="14.25" customHeight="1">
      <c r="B2" s="975"/>
      <c r="C2" s="975"/>
      <c r="D2" s="975"/>
      <c r="E2" s="975"/>
      <c r="F2" s="975"/>
      <c r="G2" s="975"/>
      <c r="H2" s="976"/>
      <c r="I2" s="975"/>
    </row>
    <row r="3" spans="1:10">
      <c r="D3" s="975"/>
      <c r="E3" s="975"/>
      <c r="F3" s="975"/>
      <c r="G3" s="975"/>
      <c r="H3" s="976"/>
    </row>
    <row r="4" spans="1:10">
      <c r="C4" s="945" t="s">
        <v>1</v>
      </c>
      <c r="D4" s="945" t="s">
        <v>2</v>
      </c>
      <c r="E4" s="945" t="s">
        <v>3</v>
      </c>
      <c r="F4" s="945" t="s">
        <v>4</v>
      </c>
      <c r="G4" s="945" t="s">
        <v>5</v>
      </c>
      <c r="H4" s="945" t="s">
        <v>6</v>
      </c>
      <c r="I4" s="945" t="s">
        <v>1549</v>
      </c>
      <c r="J4" s="945" t="s">
        <v>1550</v>
      </c>
    </row>
    <row r="5" spans="1:10" ht="197.55" customHeight="1" thickBot="1">
      <c r="B5" s="977" t="s">
        <v>1551</v>
      </c>
      <c r="C5" s="978" t="s">
        <v>1552</v>
      </c>
      <c r="D5" s="978" t="s">
        <v>1553</v>
      </c>
      <c r="E5" s="978" t="s">
        <v>1554</v>
      </c>
      <c r="F5" s="978" t="s">
        <v>1555</v>
      </c>
      <c r="G5" s="978" t="s">
        <v>1556</v>
      </c>
      <c r="H5" s="978" t="s">
        <v>1557</v>
      </c>
      <c r="I5" s="978" t="s">
        <v>1558</v>
      </c>
      <c r="J5" s="978" t="s">
        <v>1559</v>
      </c>
    </row>
    <row r="6" spans="1:10" ht="28.8">
      <c r="A6" s="979">
        <v>1</v>
      </c>
      <c r="B6" s="980" t="s">
        <v>1510</v>
      </c>
      <c r="C6" s="981"/>
      <c r="D6" s="981"/>
      <c r="E6" s="981"/>
      <c r="F6" s="981"/>
      <c r="G6" s="981"/>
      <c r="H6" s="982"/>
      <c r="I6" s="981"/>
      <c r="J6" s="983"/>
    </row>
    <row r="7" spans="1:10">
      <c r="A7" s="984">
        <v>2</v>
      </c>
      <c r="B7" s="956" t="s">
        <v>1560</v>
      </c>
      <c r="C7" s="951"/>
      <c r="D7" s="951"/>
      <c r="E7" s="951"/>
      <c r="F7" s="951"/>
      <c r="G7" s="951"/>
      <c r="H7" s="985"/>
      <c r="I7" s="951"/>
      <c r="J7" s="986"/>
    </row>
    <row r="8" spans="1:10" ht="43.2">
      <c r="A8" s="984">
        <v>3</v>
      </c>
      <c r="B8" s="956" t="s">
        <v>1561</v>
      </c>
      <c r="C8" s="951"/>
      <c r="D8" s="951"/>
      <c r="E8" s="951"/>
      <c r="F8" s="951"/>
      <c r="G8" s="951"/>
      <c r="H8" s="985"/>
      <c r="I8" s="951"/>
      <c r="J8" s="986"/>
    </row>
    <row r="9" spans="1:10" ht="43.2">
      <c r="A9" s="984">
        <v>4</v>
      </c>
      <c r="B9" s="956" t="s">
        <v>1562</v>
      </c>
      <c r="C9" s="951"/>
      <c r="D9" s="951"/>
      <c r="E9" s="951"/>
      <c r="F9" s="951"/>
      <c r="G9" s="951"/>
      <c r="H9" s="985"/>
      <c r="I9" s="951"/>
      <c r="J9" s="986"/>
    </row>
    <row r="10" spans="1:10">
      <c r="A10" s="984">
        <v>5</v>
      </c>
      <c r="B10" s="956" t="s">
        <v>1563</v>
      </c>
      <c r="C10" s="951"/>
      <c r="D10" s="951"/>
      <c r="E10" s="951"/>
      <c r="F10" s="951"/>
      <c r="G10" s="951"/>
      <c r="H10" s="985"/>
      <c r="I10" s="951"/>
      <c r="J10" s="986"/>
    </row>
    <row r="11" spans="1:10" ht="15" thickBot="1">
      <c r="A11" s="987">
        <v>6</v>
      </c>
      <c r="B11" s="988" t="s">
        <v>1564</v>
      </c>
      <c r="C11" s="989"/>
      <c r="D11" s="989"/>
      <c r="E11" s="989"/>
      <c r="F11" s="989"/>
      <c r="G11" s="989"/>
      <c r="H11" s="990"/>
      <c r="I11" s="989"/>
      <c r="J11" s="991"/>
    </row>
    <row r="12" spans="1:10" ht="28.8">
      <c r="A12" s="992">
        <v>7</v>
      </c>
      <c r="B12" s="980" t="s">
        <v>1565</v>
      </c>
      <c r="C12" s="993">
        <v>47025862.181097955</v>
      </c>
      <c r="D12" s="993">
        <v>17317273.756118149</v>
      </c>
      <c r="E12" s="993">
        <v>29708588.424979806</v>
      </c>
      <c r="F12" s="993">
        <v>2047819.7003634311</v>
      </c>
      <c r="G12" s="993">
        <v>0</v>
      </c>
      <c r="H12" s="993">
        <v>2047819.7003634311</v>
      </c>
      <c r="I12" s="993">
        <v>19365093.45648158</v>
      </c>
      <c r="J12" s="994">
        <v>29708588.424979806</v>
      </c>
    </row>
    <row r="13" spans="1:10">
      <c r="A13" s="995">
        <v>8</v>
      </c>
      <c r="B13" s="956" t="s">
        <v>1560</v>
      </c>
      <c r="C13" s="953">
        <v>18441643.596427314</v>
      </c>
      <c r="D13" s="953">
        <v>6106042.1766669415</v>
      </c>
      <c r="E13" s="953">
        <v>12335601.419760372</v>
      </c>
      <c r="F13" s="953">
        <v>0</v>
      </c>
      <c r="G13" s="953">
        <v>0</v>
      </c>
      <c r="H13" s="953">
        <v>0</v>
      </c>
      <c r="I13" s="953">
        <v>6106042.1766669415</v>
      </c>
      <c r="J13" s="996">
        <v>12335601.419760372</v>
      </c>
    </row>
    <row r="14" spans="1:10" ht="43.2">
      <c r="A14" s="995">
        <v>9</v>
      </c>
      <c r="B14" s="956" t="s">
        <v>1561</v>
      </c>
      <c r="C14" s="953"/>
      <c r="D14" s="953"/>
      <c r="E14" s="953"/>
      <c r="F14" s="953"/>
      <c r="G14" s="953"/>
      <c r="H14" s="953">
        <v>0</v>
      </c>
      <c r="I14" s="953"/>
      <c r="J14" s="996">
        <v>0</v>
      </c>
    </row>
    <row r="15" spans="1:10" ht="43.2">
      <c r="A15" s="995">
        <v>10</v>
      </c>
      <c r="B15" s="956" t="s">
        <v>1562</v>
      </c>
      <c r="C15" s="953">
        <v>28584218.584670644</v>
      </c>
      <c r="D15" s="953">
        <v>11211231.579451207</v>
      </c>
      <c r="E15" s="953">
        <v>17372987.005219437</v>
      </c>
      <c r="F15" s="953">
        <v>2047819.7003634311</v>
      </c>
      <c r="G15" s="953">
        <v>0</v>
      </c>
      <c r="H15" s="953">
        <v>2047819.7003634311</v>
      </c>
      <c r="I15" s="953">
        <v>13259051.279814638</v>
      </c>
      <c r="J15" s="996">
        <v>17372987.005219437</v>
      </c>
    </row>
    <row r="16" spans="1:10">
      <c r="A16" s="995">
        <v>11</v>
      </c>
      <c r="B16" s="956" t="s">
        <v>1563</v>
      </c>
      <c r="C16" s="953" t="s">
        <v>205</v>
      </c>
      <c r="D16" s="953"/>
      <c r="E16" s="953"/>
      <c r="F16" s="953"/>
      <c r="G16" s="953"/>
      <c r="H16" s="953">
        <v>0</v>
      </c>
      <c r="I16" s="953"/>
      <c r="J16" s="996">
        <v>0</v>
      </c>
    </row>
    <row r="17" spans="1:10" ht="15" thickBot="1">
      <c r="A17" s="997">
        <v>12</v>
      </c>
      <c r="B17" s="988" t="s">
        <v>1564</v>
      </c>
      <c r="C17" s="998"/>
      <c r="D17" s="998"/>
      <c r="E17" s="998"/>
      <c r="F17" s="998"/>
      <c r="G17" s="998"/>
      <c r="H17" s="998">
        <v>0</v>
      </c>
      <c r="I17" s="998"/>
      <c r="J17" s="999">
        <v>0</v>
      </c>
    </row>
    <row r="18" spans="1:10">
      <c r="A18" s="992">
        <v>13</v>
      </c>
      <c r="B18" s="1000" t="s">
        <v>1512</v>
      </c>
      <c r="C18" s="993">
        <v>1973571.21355</v>
      </c>
      <c r="D18" s="993">
        <v>866501.94464999984</v>
      </c>
      <c r="E18" s="993">
        <v>1107069.2689</v>
      </c>
      <c r="F18" s="993">
        <v>139709.71033603698</v>
      </c>
      <c r="G18" s="993">
        <v>0</v>
      </c>
      <c r="H18" s="993">
        <v>139709.71033603698</v>
      </c>
      <c r="I18" s="993">
        <v>1006211.6549860367</v>
      </c>
      <c r="J18" s="994">
        <v>1107069.2689</v>
      </c>
    </row>
    <row r="19" spans="1:10">
      <c r="A19" s="995">
        <v>14</v>
      </c>
      <c r="B19" s="956" t="s">
        <v>1560</v>
      </c>
      <c r="C19" s="953">
        <v>667125.07765000011</v>
      </c>
      <c r="D19" s="953">
        <v>227180.88640000008</v>
      </c>
      <c r="E19" s="953">
        <v>439944.19125000003</v>
      </c>
      <c r="F19" s="953">
        <v>0</v>
      </c>
      <c r="G19" s="953">
        <v>0</v>
      </c>
      <c r="H19" s="953">
        <v>0</v>
      </c>
      <c r="I19" s="953">
        <v>227180.88640000002</v>
      </c>
      <c r="J19" s="996">
        <v>439944.19125000003</v>
      </c>
    </row>
    <row r="20" spans="1:10" ht="43.2">
      <c r="A20" s="995">
        <v>15</v>
      </c>
      <c r="B20" s="956" t="s">
        <v>1561</v>
      </c>
      <c r="C20" s="953"/>
      <c r="D20" s="953"/>
      <c r="E20" s="953"/>
      <c r="F20" s="953"/>
      <c r="G20" s="953"/>
      <c r="H20" s="953">
        <v>0</v>
      </c>
      <c r="I20" s="953"/>
      <c r="J20" s="996">
        <v>0</v>
      </c>
    </row>
    <row r="21" spans="1:10" ht="43.2">
      <c r="A21" s="995">
        <v>16</v>
      </c>
      <c r="B21" s="956" t="s">
        <v>1562</v>
      </c>
      <c r="C21" s="953">
        <v>1306446.1358999999</v>
      </c>
      <c r="D21" s="953">
        <v>639321.05824999977</v>
      </c>
      <c r="E21" s="953">
        <v>667125.07765000011</v>
      </c>
      <c r="F21" s="953">
        <v>139709.71033603698</v>
      </c>
      <c r="G21" s="953">
        <v>0</v>
      </c>
      <c r="H21" s="953">
        <v>139709.71033603698</v>
      </c>
      <c r="I21" s="953">
        <v>779030.76858603675</v>
      </c>
      <c r="J21" s="996">
        <v>667125.07765000011</v>
      </c>
    </row>
    <row r="22" spans="1:10">
      <c r="A22" s="995">
        <v>17</v>
      </c>
      <c r="B22" s="956" t="s">
        <v>1563</v>
      </c>
      <c r="C22" s="953" t="s">
        <v>205</v>
      </c>
      <c r="D22" s="953"/>
      <c r="E22" s="953"/>
      <c r="F22" s="953"/>
      <c r="G22" s="953"/>
      <c r="H22" s="953">
        <v>0</v>
      </c>
      <c r="I22" s="953"/>
      <c r="J22" s="996">
        <v>0</v>
      </c>
    </row>
    <row r="23" spans="1:10" ht="15" thickBot="1">
      <c r="A23" s="997">
        <v>18</v>
      </c>
      <c r="B23" s="988" t="s">
        <v>1564</v>
      </c>
      <c r="C23" s="998"/>
      <c r="D23" s="998"/>
      <c r="E23" s="998"/>
      <c r="F23" s="998"/>
      <c r="G23" s="998"/>
      <c r="H23" s="998">
        <v>0</v>
      </c>
      <c r="I23" s="998"/>
      <c r="J23" s="999">
        <v>0</v>
      </c>
    </row>
    <row r="24" spans="1:10">
      <c r="A24" s="992">
        <v>19</v>
      </c>
      <c r="B24" s="1001" t="s">
        <v>1513</v>
      </c>
      <c r="C24" s="993">
        <v>89306110.841678619</v>
      </c>
      <c r="D24" s="993">
        <v>36316274.220686145</v>
      </c>
      <c r="E24" s="993">
        <v>52989836.620992474</v>
      </c>
      <c r="F24" s="993">
        <v>5869196.5053109452</v>
      </c>
      <c r="G24" s="993">
        <v>0</v>
      </c>
      <c r="H24" s="993">
        <v>5869196.5053109452</v>
      </c>
      <c r="I24" s="993">
        <v>42185470.72599709</v>
      </c>
      <c r="J24" s="994">
        <v>52989836.620992474</v>
      </c>
    </row>
    <row r="25" spans="1:10">
      <c r="A25" s="995">
        <v>20</v>
      </c>
      <c r="B25" s="956" t="s">
        <v>1560</v>
      </c>
      <c r="C25" s="953">
        <v>35056653.524197504</v>
      </c>
      <c r="D25" s="953">
        <v>12510575.535802543</v>
      </c>
      <c r="E25" s="953">
        <v>22546077.988394961</v>
      </c>
      <c r="F25" s="953">
        <v>0</v>
      </c>
      <c r="G25" s="953">
        <v>0</v>
      </c>
      <c r="H25" s="953">
        <v>0</v>
      </c>
      <c r="I25" s="953">
        <v>12510575.535802543</v>
      </c>
      <c r="J25" s="996">
        <v>22546077.988394961</v>
      </c>
    </row>
    <row r="26" spans="1:10" ht="43.2">
      <c r="A26" s="995">
        <v>21</v>
      </c>
      <c r="B26" s="956" t="s">
        <v>1561</v>
      </c>
      <c r="C26" s="953"/>
      <c r="D26" s="953"/>
      <c r="E26" s="953"/>
      <c r="F26" s="953"/>
      <c r="G26" s="953"/>
      <c r="H26" s="953">
        <v>0</v>
      </c>
      <c r="I26" s="953"/>
      <c r="J26" s="996">
        <v>0</v>
      </c>
    </row>
    <row r="27" spans="1:10" ht="43.2">
      <c r="A27" s="995">
        <v>22</v>
      </c>
      <c r="B27" s="956" t="s">
        <v>1562</v>
      </c>
      <c r="C27" s="953">
        <v>54249457.317481108</v>
      </c>
      <c r="D27" s="953">
        <v>23805698.684883602</v>
      </c>
      <c r="E27" s="953">
        <v>30443758.632597506</v>
      </c>
      <c r="F27" s="953">
        <v>5869196.5053109452</v>
      </c>
      <c r="G27" s="953">
        <v>0</v>
      </c>
      <c r="H27" s="953">
        <v>5869196.5053109452</v>
      </c>
      <c r="I27" s="953">
        <v>29674895.190194547</v>
      </c>
      <c r="J27" s="996">
        <v>30443758.632597506</v>
      </c>
    </row>
    <row r="28" spans="1:10">
      <c r="A28" s="995">
        <v>23</v>
      </c>
      <c r="B28" s="956" t="s">
        <v>1563</v>
      </c>
      <c r="C28" s="953" t="s">
        <v>205</v>
      </c>
      <c r="D28" s="953"/>
      <c r="E28" s="953"/>
      <c r="F28" s="953"/>
      <c r="G28" s="953"/>
      <c r="H28" s="953">
        <v>0</v>
      </c>
      <c r="I28" s="953"/>
      <c r="J28" s="996">
        <v>0</v>
      </c>
    </row>
    <row r="29" spans="1:10" ht="15" thickBot="1">
      <c r="A29" s="997">
        <v>24</v>
      </c>
      <c r="B29" s="988" t="s">
        <v>1564</v>
      </c>
      <c r="C29" s="998"/>
      <c r="D29" s="998"/>
      <c r="E29" s="998"/>
      <c r="F29" s="998"/>
      <c r="G29" s="998"/>
      <c r="H29" s="998">
        <v>0</v>
      </c>
      <c r="I29" s="998"/>
      <c r="J29" s="999">
        <v>0</v>
      </c>
    </row>
    <row r="30" spans="1:10" ht="15" thickBot="1">
      <c r="A30" s="1002">
        <v>25</v>
      </c>
      <c r="B30" s="1003" t="s">
        <v>1566</v>
      </c>
      <c r="C30" s="1004">
        <v>138305544.23632658</v>
      </c>
      <c r="D30" s="1004">
        <v>54500049.921454296</v>
      </c>
      <c r="E30" s="1004">
        <v>83805494.31487228</v>
      </c>
      <c r="F30" s="1004">
        <v>8056725.9160104133</v>
      </c>
      <c r="G30" s="1004">
        <v>0</v>
      </c>
      <c r="H30" s="1004">
        <v>8056725.9160104133</v>
      </c>
      <c r="I30" s="1004">
        <v>62556775.837464705</v>
      </c>
      <c r="J30" s="1005">
        <v>83805494.31487228</v>
      </c>
    </row>
    <row r="31" spans="1:10">
      <c r="C31" s="1006"/>
      <c r="D31" s="1006"/>
      <c r="E31" s="1006"/>
      <c r="F31" s="1006"/>
      <c r="G31" s="1006"/>
      <c r="H31" s="1007"/>
      <c r="I31" s="1006"/>
      <c r="J31" s="1006"/>
    </row>
  </sheetData>
  <pageMargins left="0.70866141732283472" right="0.70866141732283472" top="0.74803149606299213" bottom="0.74803149606299213" header="0.31496062992125984" footer="0.31496062992125984"/>
  <pageSetup paperSize="9" scale="28" fitToHeight="0" orientation="landscape" cellComments="asDisplayed" r:id="rId1"/>
  <headerFooter>
    <oddHeader>&amp;C&amp;"Calibri"&amp;10&amp;K000000 Internal&amp;1#_x000D_&amp;"Calibri"&amp;11&amp;K000000CS
Příloha XXXIII</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68E19-3636-4F5F-A8B1-4C7664488790}">
  <sheetPr>
    <tabColor theme="9" tint="0.79998168889431442"/>
  </sheetPr>
  <dimension ref="A1:C15"/>
  <sheetViews>
    <sheetView showGridLines="0" zoomScale="80" zoomScaleNormal="80" workbookViewId="0">
      <selection activeCell="C31" sqref="C31:S31"/>
    </sheetView>
  </sheetViews>
  <sheetFormatPr defaultColWidth="9.109375" defaultRowHeight="14.4"/>
  <cols>
    <col min="1" max="1" width="8.6640625" customWidth="1"/>
    <col min="2" max="2" width="42.33203125" customWidth="1"/>
    <col min="3" max="3" width="48.109375" customWidth="1"/>
    <col min="7" max="7" width="42.33203125" customWidth="1"/>
    <col min="8" max="8" width="48.109375" customWidth="1"/>
  </cols>
  <sheetData>
    <row r="1" spans="1:3" ht="33.75" customHeight="1">
      <c r="A1" s="492" t="s">
        <v>587</v>
      </c>
    </row>
    <row r="2" spans="1:3" ht="18" customHeight="1">
      <c r="C2" s="648" t="s">
        <v>1</v>
      </c>
    </row>
    <row r="3" spans="1:3" ht="28.8">
      <c r="B3" s="1008" t="s">
        <v>1567</v>
      </c>
      <c r="C3" s="1009" t="s">
        <v>1568</v>
      </c>
    </row>
    <row r="4" spans="1:3">
      <c r="A4" s="648">
        <v>1</v>
      </c>
      <c r="B4" s="1010" t="s">
        <v>1569</v>
      </c>
      <c r="C4" s="33"/>
    </row>
    <row r="5" spans="1:3">
      <c r="A5" s="648">
        <v>2</v>
      </c>
      <c r="B5" s="1010" t="s">
        <v>1570</v>
      </c>
      <c r="C5" s="33"/>
    </row>
    <row r="6" spans="1:3">
      <c r="A6" s="648">
        <v>3</v>
      </c>
      <c r="B6" s="1010" t="s">
        <v>1571</v>
      </c>
      <c r="C6" s="33"/>
    </row>
    <row r="7" spans="1:3">
      <c r="A7" s="648">
        <v>4</v>
      </c>
      <c r="B7" s="1010" t="s">
        <v>1572</v>
      </c>
      <c r="C7" s="33"/>
    </row>
    <row r="8" spans="1:3">
      <c r="A8" s="648">
        <v>5</v>
      </c>
      <c r="B8" s="1010" t="s">
        <v>1573</v>
      </c>
      <c r="C8" s="33"/>
    </row>
    <row r="9" spans="1:3">
      <c r="A9" s="648">
        <v>6</v>
      </c>
      <c r="B9" s="1010" t="s">
        <v>1574</v>
      </c>
      <c r="C9" s="33"/>
    </row>
    <row r="10" spans="1:3">
      <c r="A10" s="648">
        <v>7</v>
      </c>
      <c r="B10" s="1010" t="s">
        <v>1575</v>
      </c>
      <c r="C10" s="33"/>
    </row>
    <row r="11" spans="1:3">
      <c r="A11" s="648">
        <v>8</v>
      </c>
      <c r="B11" s="1010" t="s">
        <v>1576</v>
      </c>
      <c r="C11" s="33"/>
    </row>
    <row r="12" spans="1:3">
      <c r="A12" s="648">
        <v>9</v>
      </c>
      <c r="B12" s="1010" t="s">
        <v>1577</v>
      </c>
      <c r="C12" s="33"/>
    </row>
    <row r="13" spans="1:3">
      <c r="A13" s="648">
        <v>10</v>
      </c>
      <c r="B13" s="1010" t="s">
        <v>1578</v>
      </c>
      <c r="C13" s="33"/>
    </row>
    <row r="14" spans="1:3">
      <c r="A14" s="648">
        <v>11</v>
      </c>
      <c r="B14" s="1010" t="s">
        <v>1579</v>
      </c>
      <c r="C14" s="33"/>
    </row>
    <row r="15" spans="1:3" ht="28.8">
      <c r="A15" s="650" t="s">
        <v>1580</v>
      </c>
      <c r="B15" s="1011" t="s">
        <v>1581</v>
      </c>
      <c r="C15" s="33"/>
    </row>
  </sheetData>
  <pageMargins left="0.70866141732283472" right="0.70866141732283472" top="0.74803149606299213" bottom="0.74803149606299213" header="0.31496062992125984" footer="0.31496062992125984"/>
  <pageSetup paperSize="9" orientation="landscape" r:id="rId1"/>
  <headerFooter>
    <oddHeader>&amp;C&amp;"Calibri"&amp;10&amp;K000000 Internal&amp;1#_x000D_&amp;"Calibri"&amp;11&amp;K000000CS 
Příloha XXXIII</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6E198-95E8-431F-8571-83009C0AA592}">
  <sheetPr>
    <tabColor theme="9" tint="0.79998168889431442"/>
  </sheetPr>
  <dimension ref="A1:L12"/>
  <sheetViews>
    <sheetView showGridLines="0" zoomScale="60" zoomScaleNormal="60" zoomScalePageLayoutView="70" workbookViewId="0">
      <selection activeCell="C31" sqref="C31:S31"/>
    </sheetView>
  </sheetViews>
  <sheetFormatPr defaultColWidth="9.109375" defaultRowHeight="14.4"/>
  <cols>
    <col min="1" max="1" width="7.44140625" style="35" customWidth="1"/>
    <col min="2" max="2" width="55.5546875" style="35" customWidth="1"/>
    <col min="3" max="3" width="23" style="35" bestFit="1" customWidth="1"/>
    <col min="4" max="4" width="23.44140625" style="35" customWidth="1"/>
    <col min="5" max="5" width="14.88671875" style="35" customWidth="1"/>
    <col min="6" max="6" width="14.6640625" style="35" bestFit="1" customWidth="1"/>
    <col min="7" max="7" width="19.33203125" style="35" bestFit="1" customWidth="1"/>
    <col min="8" max="8" width="19.88671875" style="35" bestFit="1" customWidth="1"/>
    <col min="9" max="9" width="17.109375" style="35" bestFit="1" customWidth="1"/>
    <col min="10" max="11" width="16.44140625" style="35" customWidth="1"/>
    <col min="12" max="12" width="14.109375" style="35" customWidth="1"/>
    <col min="13" max="16384" width="9.109375" style="35"/>
  </cols>
  <sheetData>
    <row r="1" spans="1:12" ht="17.399999999999999">
      <c r="B1" s="1012" t="s">
        <v>591</v>
      </c>
    </row>
    <row r="2" spans="1:12">
      <c r="B2" s="1013"/>
      <c r="C2" s="1014"/>
      <c r="D2" s="1014"/>
      <c r="E2" s="1014"/>
      <c r="F2" s="1015"/>
      <c r="G2" s="1015"/>
      <c r="H2" s="1015"/>
      <c r="I2" s="1015"/>
      <c r="J2" s="1014"/>
      <c r="K2" s="1015"/>
      <c r="L2" s="1015"/>
    </row>
    <row r="3" spans="1:12" ht="15" thickBot="1">
      <c r="C3" s="1016" t="s">
        <v>1582</v>
      </c>
      <c r="D3" s="1016" t="s">
        <v>2</v>
      </c>
      <c r="E3" s="1016" t="s">
        <v>3</v>
      </c>
      <c r="F3" s="1016" t="s">
        <v>4</v>
      </c>
      <c r="G3" s="1016" t="s">
        <v>5</v>
      </c>
      <c r="H3" s="1016" t="s">
        <v>6</v>
      </c>
      <c r="I3" s="1016" t="s">
        <v>7</v>
      </c>
      <c r="J3" s="1016" t="s">
        <v>8</v>
      </c>
      <c r="K3" s="1016" t="s">
        <v>9</v>
      </c>
      <c r="L3" s="1016" t="s">
        <v>10</v>
      </c>
    </row>
    <row r="4" spans="1:12" ht="15" customHeight="1">
      <c r="B4" s="1017"/>
      <c r="C4" s="1018" t="s">
        <v>1583</v>
      </c>
      <c r="D4" s="1019"/>
      <c r="E4" s="1020"/>
      <c r="F4" s="1021" t="s">
        <v>1584</v>
      </c>
      <c r="G4" s="1022"/>
      <c r="H4" s="1022"/>
      <c r="I4" s="1022"/>
      <c r="J4" s="1022"/>
      <c r="K4" s="1023"/>
      <c r="L4" s="1024"/>
    </row>
    <row r="5" spans="1:12" ht="43.2">
      <c r="C5" s="1025" t="s">
        <v>1510</v>
      </c>
      <c r="D5" s="1026" t="s">
        <v>1565</v>
      </c>
      <c r="E5" s="1027" t="s">
        <v>1585</v>
      </c>
      <c r="F5" s="1025" t="s">
        <v>1586</v>
      </c>
      <c r="G5" s="1026" t="s">
        <v>1587</v>
      </c>
      <c r="H5" s="1026" t="s">
        <v>1588</v>
      </c>
      <c r="I5" s="1026" t="s">
        <v>1589</v>
      </c>
      <c r="J5" s="1026" t="s">
        <v>1590</v>
      </c>
      <c r="K5" s="1027" t="s">
        <v>1591</v>
      </c>
      <c r="L5" s="1028" t="s">
        <v>1592</v>
      </c>
    </row>
    <row r="6" spans="1:12">
      <c r="A6" s="1029">
        <v>1</v>
      </c>
      <c r="B6" s="1030" t="s">
        <v>1593</v>
      </c>
      <c r="C6" s="1031"/>
      <c r="D6" s="1031"/>
      <c r="E6" s="1031"/>
      <c r="F6" s="1031"/>
      <c r="G6" s="1031"/>
      <c r="H6" s="1031"/>
      <c r="I6" s="1031"/>
      <c r="J6" s="1031"/>
      <c r="K6" s="1031"/>
      <c r="L6" s="1032"/>
    </row>
    <row r="7" spans="1:12">
      <c r="A7" s="1029">
        <v>2</v>
      </c>
      <c r="B7" s="1033" t="s">
        <v>1594</v>
      </c>
      <c r="C7" s="1034">
        <v>2</v>
      </c>
      <c r="D7" s="1034">
        <v>8</v>
      </c>
      <c r="E7" s="1034">
        <v>10</v>
      </c>
      <c r="F7" s="1035"/>
      <c r="G7" s="1035"/>
      <c r="H7" s="1035"/>
      <c r="I7" s="1035"/>
      <c r="J7" s="1035"/>
      <c r="K7" s="1036"/>
      <c r="L7" s="1037"/>
    </row>
    <row r="8" spans="1:12">
      <c r="A8" s="1029">
        <v>3</v>
      </c>
      <c r="B8" s="1038" t="s">
        <v>1595</v>
      </c>
      <c r="C8" s="1035"/>
      <c r="D8" s="1035"/>
      <c r="E8" s="1035"/>
      <c r="F8" s="1039"/>
      <c r="G8" s="1039">
        <v>0</v>
      </c>
      <c r="H8" s="1039">
        <v>0</v>
      </c>
      <c r="I8" s="1039">
        <v>0</v>
      </c>
      <c r="J8" s="1039">
        <v>4</v>
      </c>
      <c r="K8" s="1040">
        <v>0</v>
      </c>
      <c r="L8" s="1037"/>
    </row>
    <row r="9" spans="1:12">
      <c r="A9" s="1029">
        <v>4</v>
      </c>
      <c r="B9" s="1038" t="s">
        <v>1596</v>
      </c>
      <c r="C9" s="1035"/>
      <c r="D9" s="1035"/>
      <c r="E9" s="1035"/>
      <c r="F9" s="1039">
        <v>43</v>
      </c>
      <c r="G9" s="1039">
        <v>31</v>
      </c>
      <c r="H9" s="1039">
        <v>1</v>
      </c>
      <c r="I9" s="1039">
        <v>14</v>
      </c>
      <c r="J9" s="1039">
        <v>12</v>
      </c>
      <c r="K9" s="1040">
        <v>6</v>
      </c>
      <c r="L9" s="1037"/>
    </row>
    <row r="10" spans="1:12">
      <c r="A10" s="1029">
        <v>5</v>
      </c>
      <c r="B10" s="1030" t="s">
        <v>1597</v>
      </c>
      <c r="C10" s="1041">
        <v>3963700</v>
      </c>
      <c r="D10" s="1042">
        <v>87273371.680000007</v>
      </c>
      <c r="E10" s="1041">
        <v>91237071.680000007</v>
      </c>
      <c r="F10" s="1041">
        <v>181478960.45647249</v>
      </c>
      <c r="G10" s="1041">
        <v>120515263.88</v>
      </c>
      <c r="H10" s="1041">
        <v>4322767.28</v>
      </c>
      <c r="I10" s="1041">
        <v>50691446.159999996</v>
      </c>
      <c r="J10" s="1041">
        <v>35295030.114640802</v>
      </c>
      <c r="K10" s="1041">
        <v>18618062.759999998</v>
      </c>
      <c r="L10" s="1037"/>
    </row>
    <row r="11" spans="1:12">
      <c r="A11" s="1029">
        <v>6</v>
      </c>
      <c r="B11" s="1033" t="s">
        <v>1598</v>
      </c>
      <c r="C11" s="1043">
        <v>0</v>
      </c>
      <c r="D11" s="1044">
        <v>19317916.68</v>
      </c>
      <c r="E11" s="1044">
        <v>19317916.68</v>
      </c>
      <c r="F11" s="1044">
        <v>61594222.456472486</v>
      </c>
      <c r="G11" s="1044">
        <v>27228276.880000003</v>
      </c>
      <c r="H11" s="1044">
        <v>1000153.28</v>
      </c>
      <c r="I11" s="1044">
        <v>11339260.159999998</v>
      </c>
      <c r="J11" s="1044">
        <v>7492018.1146408003</v>
      </c>
      <c r="K11" s="1044">
        <v>4556935.76</v>
      </c>
      <c r="L11" s="1037"/>
    </row>
    <row r="12" spans="1:12">
      <c r="A12" s="1029">
        <v>7</v>
      </c>
      <c r="B12" s="1038" t="s">
        <v>1599</v>
      </c>
      <c r="C12" s="1045">
        <v>3963700</v>
      </c>
      <c r="D12" s="1044">
        <v>67955455</v>
      </c>
      <c r="E12" s="1044">
        <v>71919155</v>
      </c>
      <c r="F12" s="1044">
        <v>119884738</v>
      </c>
      <c r="G12" s="1044">
        <v>93286987</v>
      </c>
      <c r="H12" s="1044">
        <v>3322614</v>
      </c>
      <c r="I12" s="1044">
        <v>39352186</v>
      </c>
      <c r="J12" s="1044">
        <v>27803012</v>
      </c>
      <c r="K12" s="1044">
        <v>14061127</v>
      </c>
      <c r="L12" s="1037"/>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&amp;C&amp;"Calibri"&amp;10&amp;K000000 Internal&amp;1#_x000D_&amp;"Calibri"&amp;11&amp;K000000CS
Příloha XXXIII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0B218-3060-462C-A0C2-4C1DCEAE2236}">
  <sheetPr>
    <tabColor rgb="FF7030A0"/>
    <pageSetUpPr fitToPage="1"/>
  </sheetPr>
  <dimension ref="B2:E11"/>
  <sheetViews>
    <sheetView showGridLines="0" zoomScale="110" zoomScaleNormal="110" workbookViewId="0">
      <selection activeCell="D9" sqref="D9"/>
    </sheetView>
  </sheetViews>
  <sheetFormatPr defaultRowHeight="14.4"/>
  <cols>
    <col min="1" max="1" width="7" customWidth="1"/>
    <col min="2" max="2" width="4.5546875" customWidth="1"/>
    <col min="3" max="3" width="58.5546875" customWidth="1"/>
    <col min="4" max="4" width="27.44140625" customWidth="1"/>
    <col min="6" max="6" width="3.44140625" customWidth="1"/>
    <col min="7" max="7" width="54.5546875" customWidth="1"/>
    <col min="8" max="8" width="25" customWidth="1"/>
  </cols>
  <sheetData>
    <row r="2" spans="2:5" ht="18">
      <c r="B2" s="1" t="s">
        <v>69</v>
      </c>
      <c r="C2" s="35"/>
      <c r="D2" s="35"/>
      <c r="E2" s="35"/>
    </row>
    <row r="3" spans="2:5" ht="16.2" thickBot="1">
      <c r="B3" s="36"/>
      <c r="C3" s="37"/>
      <c r="D3" s="37"/>
      <c r="E3" s="35"/>
    </row>
    <row r="4" spans="2:5" ht="16.2" thickBot="1">
      <c r="B4" s="36"/>
      <c r="C4" s="37"/>
      <c r="D4" s="38" t="s">
        <v>1</v>
      </c>
      <c r="E4" s="35"/>
    </row>
    <row r="5" spans="2:5" ht="16.2" thickBot="1">
      <c r="B5" s="36"/>
      <c r="C5" s="37"/>
      <c r="D5" s="39" t="s">
        <v>70</v>
      </c>
      <c r="E5" s="35"/>
    </row>
    <row r="6" spans="2:5" ht="25.5" customHeight="1" thickBot="1">
      <c r="B6" s="40" t="s">
        <v>29</v>
      </c>
      <c r="C6" s="41" t="s">
        <v>71</v>
      </c>
      <c r="D6" s="42">
        <v>0</v>
      </c>
      <c r="E6" s="35"/>
    </row>
    <row r="7" spans="2:5" ht="25.5" customHeight="1" thickBot="1">
      <c r="B7" s="43" t="s">
        <v>31</v>
      </c>
      <c r="C7" s="44" t="s">
        <v>72</v>
      </c>
      <c r="D7" s="42">
        <v>0</v>
      </c>
      <c r="E7" s="35"/>
    </row>
    <row r="8" spans="2:5" ht="25.5" customHeight="1" thickBot="1">
      <c r="B8" s="43" t="s">
        <v>33</v>
      </c>
      <c r="C8" s="44" t="s">
        <v>73</v>
      </c>
      <c r="D8" s="42">
        <v>0</v>
      </c>
      <c r="E8" s="35"/>
    </row>
    <row r="9" spans="2:5" ht="25.5" customHeight="1" thickBot="1">
      <c r="B9" s="43" t="s">
        <v>35</v>
      </c>
      <c r="C9" s="45" t="s">
        <v>74</v>
      </c>
      <c r="D9" s="42">
        <v>0</v>
      </c>
      <c r="E9" s="35"/>
    </row>
    <row r="10" spans="2:5" ht="25.5" customHeight="1" thickBot="1">
      <c r="B10" s="43" t="s">
        <v>37</v>
      </c>
      <c r="C10" s="45" t="s">
        <v>75</v>
      </c>
      <c r="D10" s="42">
        <v>0</v>
      </c>
      <c r="E10" s="35"/>
    </row>
    <row r="11" spans="2:5" ht="25.5" customHeight="1" thickBot="1">
      <c r="B11" s="46" t="s">
        <v>39</v>
      </c>
      <c r="C11" s="47" t="s">
        <v>76</v>
      </c>
      <c r="D11" s="42">
        <v>0</v>
      </c>
      <c r="E11" s="35"/>
    </row>
  </sheetData>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48D2A-CC44-4700-886E-7D5291DF2703}">
  <sheetPr>
    <tabColor rgb="FF7030A0"/>
  </sheetPr>
  <dimension ref="A2:E18"/>
  <sheetViews>
    <sheetView showGridLines="0" zoomScale="110" zoomScaleNormal="110" workbookViewId="0">
      <selection activeCell="E33" sqref="E33"/>
    </sheetView>
  </sheetViews>
  <sheetFormatPr defaultRowHeight="14.4"/>
  <cols>
    <col min="1" max="1" width="7" customWidth="1"/>
    <col min="2" max="2" width="4.5546875" customWidth="1"/>
    <col min="3" max="3" width="58.5546875" customWidth="1"/>
    <col min="4" max="4" width="27.44140625" customWidth="1"/>
    <col min="5" max="5" width="29.33203125" customWidth="1"/>
    <col min="7" max="7" width="3.44140625" customWidth="1"/>
    <col min="8" max="8" width="54.5546875" customWidth="1"/>
    <col min="9" max="9" width="25" customWidth="1"/>
  </cols>
  <sheetData>
    <row r="2" spans="1:5" ht="17.399999999999999">
      <c r="A2" s="48"/>
      <c r="B2" s="49" t="s">
        <v>77</v>
      </c>
    </row>
    <row r="3" spans="1:5" ht="16.2" thickBot="1">
      <c r="B3" s="2"/>
      <c r="C3" s="3"/>
      <c r="D3" s="3"/>
      <c r="E3" s="50"/>
    </row>
    <row r="4" spans="1:5" ht="16.2" thickBot="1">
      <c r="B4" s="2"/>
      <c r="C4" s="3"/>
      <c r="D4" s="51" t="s">
        <v>1</v>
      </c>
      <c r="E4" s="52" t="s">
        <v>2</v>
      </c>
    </row>
    <row r="5" spans="1:5" ht="37.5" customHeight="1" thickBot="1">
      <c r="B5" s="2"/>
      <c r="C5" s="3"/>
      <c r="D5" s="53" t="s">
        <v>70</v>
      </c>
      <c r="E5" s="52" t="s">
        <v>78</v>
      </c>
    </row>
    <row r="6" spans="1:5" ht="25.5" customHeight="1" thickBot="1">
      <c r="B6" s="54" t="s">
        <v>29</v>
      </c>
      <c r="C6" s="55" t="s">
        <v>71</v>
      </c>
      <c r="D6" s="42">
        <v>0</v>
      </c>
      <c r="E6" s="56"/>
    </row>
    <row r="7" spans="1:5" ht="25.5" customHeight="1" thickBot="1">
      <c r="B7" s="57" t="s">
        <v>31</v>
      </c>
      <c r="C7" s="58" t="s">
        <v>72</v>
      </c>
      <c r="D7" s="42">
        <v>0</v>
      </c>
      <c r="E7" s="56"/>
    </row>
    <row r="8" spans="1:5" ht="25.5" customHeight="1" thickBot="1">
      <c r="B8" s="57" t="s">
        <v>33</v>
      </c>
      <c r="C8" s="58" t="s">
        <v>73</v>
      </c>
      <c r="D8" s="42">
        <v>0</v>
      </c>
      <c r="E8" s="56"/>
    </row>
    <row r="9" spans="1:5" ht="25.5" customHeight="1" thickBot="1">
      <c r="B9" s="57" t="s">
        <v>35</v>
      </c>
      <c r="C9" s="59" t="s">
        <v>79</v>
      </c>
      <c r="D9" s="42">
        <v>0</v>
      </c>
      <c r="E9" s="56"/>
    </row>
    <row r="10" spans="1:5" ht="25.5" customHeight="1" thickBot="1">
      <c r="B10" s="57" t="s">
        <v>37</v>
      </c>
      <c r="C10" s="59" t="s">
        <v>80</v>
      </c>
      <c r="D10" s="42">
        <v>0</v>
      </c>
      <c r="E10" s="56"/>
    </row>
    <row r="11" spans="1:5" ht="25.5" customHeight="1" thickBot="1">
      <c r="B11" s="57" t="s">
        <v>39</v>
      </c>
      <c r="C11" s="59" t="s">
        <v>81</v>
      </c>
      <c r="D11" s="42">
        <v>0</v>
      </c>
      <c r="E11" s="60">
        <v>0</v>
      </c>
    </row>
    <row r="12" spans="1:5" ht="25.5" customHeight="1" thickBot="1">
      <c r="B12" s="57" t="s">
        <v>41</v>
      </c>
      <c r="C12" s="59" t="s">
        <v>82</v>
      </c>
      <c r="D12" s="42">
        <v>0</v>
      </c>
      <c r="E12" s="60">
        <v>0</v>
      </c>
    </row>
    <row r="13" spans="1:5" ht="25.5" customHeight="1" thickBot="1">
      <c r="B13" s="57" t="s">
        <v>43</v>
      </c>
      <c r="C13" s="59" t="s">
        <v>83</v>
      </c>
      <c r="D13" s="42">
        <v>0</v>
      </c>
      <c r="E13" s="60">
        <v>0</v>
      </c>
    </row>
    <row r="14" spans="1:5" ht="25.5" customHeight="1" thickBot="1">
      <c r="B14" s="57" t="s">
        <v>45</v>
      </c>
      <c r="C14" s="59" t="s">
        <v>84</v>
      </c>
      <c r="D14" s="42">
        <v>0</v>
      </c>
      <c r="E14" s="60">
        <v>0</v>
      </c>
    </row>
    <row r="15" spans="1:5" ht="25.5" customHeight="1" thickBot="1">
      <c r="B15" s="57" t="s">
        <v>47</v>
      </c>
      <c r="C15" s="59" t="s">
        <v>74</v>
      </c>
      <c r="D15" s="42">
        <v>0</v>
      </c>
      <c r="E15" s="56"/>
    </row>
    <row r="16" spans="1:5" ht="25.5" customHeight="1" thickBot="1">
      <c r="B16" s="57" t="s">
        <v>48</v>
      </c>
      <c r="C16" s="59" t="s">
        <v>75</v>
      </c>
      <c r="D16" s="42">
        <v>0</v>
      </c>
      <c r="E16" s="56"/>
    </row>
    <row r="17" spans="2:5" ht="25.5" customHeight="1" thickBot="1">
      <c r="B17" s="61" t="s">
        <v>49</v>
      </c>
      <c r="C17" s="62" t="s">
        <v>85</v>
      </c>
      <c r="D17" s="42">
        <v>0</v>
      </c>
      <c r="E17" s="63"/>
    </row>
    <row r="18" spans="2:5" ht="25.5" customHeight="1" thickBot="1">
      <c r="B18" s="64" t="s">
        <v>50</v>
      </c>
      <c r="C18" s="65" t="s">
        <v>76</v>
      </c>
      <c r="D18" s="42">
        <v>0</v>
      </c>
      <c r="E18" s="56"/>
    </row>
  </sheetData>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1A511-F8E0-4C9A-951B-8B120393AEB3}">
  <sheetPr>
    <tabColor rgb="FF7030A0"/>
    <pageSetUpPr fitToPage="1"/>
  </sheetPr>
  <dimension ref="A1:J18"/>
  <sheetViews>
    <sheetView showGridLines="0" zoomScaleNormal="100" workbookViewId="0">
      <selection activeCell="E33" sqref="E33"/>
    </sheetView>
  </sheetViews>
  <sheetFormatPr defaultRowHeight="14.4"/>
  <cols>
    <col min="2" max="2" width="26" customWidth="1"/>
    <col min="3" max="3" width="14.6640625" customWidth="1"/>
    <col min="4" max="4" width="14" customWidth="1"/>
    <col min="5" max="6" width="13.33203125" customWidth="1"/>
    <col min="7" max="7" width="14.44140625" customWidth="1"/>
    <col min="8" max="8" width="17" customWidth="1"/>
    <col min="9" max="9" width="17.6640625" customWidth="1"/>
    <col min="10" max="10" width="18.5546875" customWidth="1"/>
  </cols>
  <sheetData>
    <row r="1" spans="1:10" ht="18">
      <c r="A1" s="1" t="s">
        <v>86</v>
      </c>
    </row>
    <row r="2" spans="1:10" ht="16.2" thickBot="1">
      <c r="A2" s="2"/>
      <c r="B2" s="3"/>
      <c r="C2" s="3"/>
      <c r="D2" s="3"/>
      <c r="E2" s="3"/>
      <c r="F2" s="3"/>
      <c r="G2" s="3"/>
      <c r="H2" s="3"/>
      <c r="I2" s="3"/>
      <c r="J2" s="3"/>
    </row>
    <row r="3" spans="1:10" ht="23.25" customHeight="1" thickBot="1">
      <c r="A3" s="4"/>
      <c r="B3" s="4"/>
      <c r="C3" s="66" t="s">
        <v>1</v>
      </c>
      <c r="D3" s="67" t="s">
        <v>2</v>
      </c>
      <c r="E3" s="67" t="s">
        <v>3</v>
      </c>
      <c r="F3" s="67" t="s">
        <v>4</v>
      </c>
      <c r="G3" s="67" t="s">
        <v>5</v>
      </c>
      <c r="H3" s="67" t="s">
        <v>6</v>
      </c>
      <c r="I3" s="67" t="s">
        <v>7</v>
      </c>
      <c r="J3" s="67" t="s">
        <v>8</v>
      </c>
    </row>
    <row r="4" spans="1:10" ht="48.75" customHeight="1" thickBot="1">
      <c r="A4" s="4"/>
      <c r="B4" s="4"/>
      <c r="C4" s="680" t="s">
        <v>87</v>
      </c>
      <c r="D4" s="681"/>
      <c r="E4" s="681"/>
      <c r="F4" s="682"/>
      <c r="G4" s="683" t="s">
        <v>17</v>
      </c>
      <c r="H4" s="684"/>
      <c r="I4" s="685" t="s">
        <v>88</v>
      </c>
      <c r="J4" s="686"/>
    </row>
    <row r="5" spans="1:10" ht="16.2" thickBot="1">
      <c r="A5" s="4"/>
      <c r="B5" s="4"/>
      <c r="C5" s="687" t="s">
        <v>89</v>
      </c>
      <c r="D5" s="689" t="s">
        <v>90</v>
      </c>
      <c r="E5" s="690"/>
      <c r="F5" s="691"/>
      <c r="G5" s="692" t="s">
        <v>91</v>
      </c>
      <c r="H5" s="692" t="s">
        <v>92</v>
      </c>
      <c r="I5" s="68"/>
      <c r="J5" s="692" t="s">
        <v>93</v>
      </c>
    </row>
    <row r="6" spans="1:10" ht="66.75" customHeight="1" thickBot="1">
      <c r="A6" s="4"/>
      <c r="B6" s="4"/>
      <c r="C6" s="688"/>
      <c r="D6" s="69"/>
      <c r="E6" s="70" t="s">
        <v>94</v>
      </c>
      <c r="F6" s="71" t="s">
        <v>95</v>
      </c>
      <c r="G6" s="693"/>
      <c r="H6" s="693"/>
      <c r="I6" s="72"/>
      <c r="J6" s="694"/>
    </row>
    <row r="7" spans="1:10" ht="28.2" thickBot="1">
      <c r="A7" s="73" t="s">
        <v>27</v>
      </c>
      <c r="B7" s="74" t="s">
        <v>28</v>
      </c>
      <c r="C7" s="187">
        <v>0</v>
      </c>
      <c r="D7" s="187">
        <v>0</v>
      </c>
      <c r="E7" s="187">
        <v>0</v>
      </c>
      <c r="F7" s="187">
        <v>0</v>
      </c>
      <c r="G7" s="187">
        <v>0</v>
      </c>
      <c r="H7" s="187">
        <v>0</v>
      </c>
      <c r="I7" s="188">
        <v>0</v>
      </c>
      <c r="J7" s="188">
        <v>0</v>
      </c>
    </row>
    <row r="8" spans="1:10" ht="15" thickBot="1">
      <c r="A8" s="73" t="s">
        <v>29</v>
      </c>
      <c r="B8" s="74" t="s">
        <v>30</v>
      </c>
      <c r="C8" s="187">
        <v>2796069171</v>
      </c>
      <c r="D8" s="187">
        <v>4246547240</v>
      </c>
      <c r="E8" s="187">
        <v>4246547240</v>
      </c>
      <c r="F8" s="187">
        <v>4246547240</v>
      </c>
      <c r="G8" s="187">
        <v>-40887136</v>
      </c>
      <c r="H8" s="187">
        <v>-1544152996</v>
      </c>
      <c r="I8" s="188">
        <v>3708826683</v>
      </c>
      <c r="J8" s="188">
        <v>1620351687</v>
      </c>
    </row>
    <row r="9" spans="1:10" ht="15" thickBot="1">
      <c r="A9" s="75" t="s">
        <v>31</v>
      </c>
      <c r="B9" s="76" t="s">
        <v>32</v>
      </c>
      <c r="C9" s="187">
        <v>0</v>
      </c>
      <c r="D9" s="187">
        <v>0</v>
      </c>
      <c r="E9" s="187">
        <v>0</v>
      </c>
      <c r="F9" s="187">
        <v>0</v>
      </c>
      <c r="G9" s="187">
        <v>0</v>
      </c>
      <c r="H9" s="187">
        <v>0</v>
      </c>
      <c r="I9" s="188">
        <v>0</v>
      </c>
      <c r="J9" s="188">
        <v>0</v>
      </c>
    </row>
    <row r="10" spans="1:10" ht="15" thickBot="1">
      <c r="A10" s="75" t="s">
        <v>33</v>
      </c>
      <c r="B10" s="76" t="s">
        <v>34</v>
      </c>
      <c r="C10" s="187">
        <v>0</v>
      </c>
      <c r="D10" s="187">
        <v>0</v>
      </c>
      <c r="E10" s="187">
        <v>0</v>
      </c>
      <c r="F10" s="187">
        <v>0</v>
      </c>
      <c r="G10" s="187">
        <v>0</v>
      </c>
      <c r="H10" s="187">
        <v>0</v>
      </c>
      <c r="I10" s="188">
        <v>0</v>
      </c>
      <c r="J10" s="188">
        <v>0</v>
      </c>
    </row>
    <row r="11" spans="1:10" ht="15" thickBot="1">
      <c r="A11" s="75" t="s">
        <v>35</v>
      </c>
      <c r="B11" s="76" t="s">
        <v>36</v>
      </c>
      <c r="C11" s="187">
        <v>0</v>
      </c>
      <c r="D11" s="187">
        <v>0</v>
      </c>
      <c r="E11" s="187">
        <v>0</v>
      </c>
      <c r="F11" s="187">
        <v>0</v>
      </c>
      <c r="G11" s="187">
        <v>0</v>
      </c>
      <c r="H11" s="187">
        <v>0</v>
      </c>
      <c r="I11" s="188">
        <v>0</v>
      </c>
      <c r="J11" s="188">
        <v>0</v>
      </c>
    </row>
    <row r="12" spans="1:10" ht="15" thickBot="1">
      <c r="A12" s="75" t="s">
        <v>37</v>
      </c>
      <c r="B12" s="76" t="s">
        <v>38</v>
      </c>
      <c r="C12" s="187">
        <v>29601</v>
      </c>
      <c r="D12" s="187">
        <v>0</v>
      </c>
      <c r="E12" s="187">
        <v>0</v>
      </c>
      <c r="F12" s="187">
        <v>0</v>
      </c>
      <c r="G12" s="187">
        <v>-663</v>
      </c>
      <c r="H12" s="187">
        <v>0</v>
      </c>
      <c r="I12" s="188">
        <v>0</v>
      </c>
      <c r="J12" s="188">
        <v>0</v>
      </c>
    </row>
    <row r="13" spans="1:10" ht="15" thickBot="1">
      <c r="A13" s="75" t="s">
        <v>39</v>
      </c>
      <c r="B13" s="76" t="s">
        <v>40</v>
      </c>
      <c r="C13" s="187">
        <v>514488429</v>
      </c>
      <c r="D13" s="187">
        <v>1443705918</v>
      </c>
      <c r="E13" s="187">
        <v>1443705918</v>
      </c>
      <c r="F13" s="187">
        <v>1443705918</v>
      </c>
      <c r="G13" s="187">
        <v>-6968067</v>
      </c>
      <c r="H13" s="187">
        <v>-846449994</v>
      </c>
      <c r="I13" s="188">
        <v>820570313</v>
      </c>
      <c r="J13" s="188">
        <v>413265654</v>
      </c>
    </row>
    <row r="14" spans="1:10" ht="15" thickBot="1">
      <c r="A14" s="75" t="s">
        <v>41</v>
      </c>
      <c r="B14" s="76" t="s">
        <v>44</v>
      </c>
      <c r="C14" s="187">
        <v>2281551141</v>
      </c>
      <c r="D14" s="187">
        <v>2802841322</v>
      </c>
      <c r="E14" s="187">
        <v>2802841322</v>
      </c>
      <c r="F14" s="187">
        <v>2802841322</v>
      </c>
      <c r="G14" s="187">
        <v>-33918406</v>
      </c>
      <c r="H14" s="187">
        <v>-697703002</v>
      </c>
      <c r="I14" s="188">
        <v>2888256370</v>
      </c>
      <c r="J14" s="188">
        <v>1207086033</v>
      </c>
    </row>
    <row r="15" spans="1:10" ht="15" thickBot="1">
      <c r="A15" s="77" t="s">
        <v>43</v>
      </c>
      <c r="B15" s="78" t="s">
        <v>46</v>
      </c>
      <c r="C15" s="187">
        <v>0</v>
      </c>
      <c r="D15" s="187">
        <v>0</v>
      </c>
      <c r="E15" s="187">
        <v>0</v>
      </c>
      <c r="F15" s="187">
        <v>0</v>
      </c>
      <c r="G15" s="187">
        <v>0</v>
      </c>
      <c r="H15" s="187">
        <v>0</v>
      </c>
      <c r="I15" s="188">
        <v>0</v>
      </c>
      <c r="J15" s="188">
        <v>0</v>
      </c>
    </row>
    <row r="16" spans="1:10" ht="15" thickBot="1">
      <c r="A16" s="77" t="s">
        <v>45</v>
      </c>
      <c r="B16" s="78" t="s">
        <v>96</v>
      </c>
      <c r="C16" s="187">
        <v>38524534</v>
      </c>
      <c r="D16" s="187">
        <v>31184100</v>
      </c>
      <c r="E16" s="187">
        <v>31184100</v>
      </c>
      <c r="F16" s="187">
        <v>31184100</v>
      </c>
      <c r="G16" s="187">
        <v>113193</v>
      </c>
      <c r="H16" s="187">
        <v>4053962</v>
      </c>
      <c r="I16" s="188">
        <v>22677779</v>
      </c>
      <c r="J16" s="188">
        <v>12498901</v>
      </c>
    </row>
    <row r="17" spans="1:10" ht="15" thickBot="1">
      <c r="A17" s="79">
        <v>100</v>
      </c>
      <c r="B17" s="80" t="s">
        <v>61</v>
      </c>
      <c r="C17" s="187">
        <v>2834593705</v>
      </c>
      <c r="D17" s="187">
        <v>4277731340</v>
      </c>
      <c r="E17" s="187">
        <v>4277731340</v>
      </c>
      <c r="F17" s="187">
        <v>4277731340</v>
      </c>
      <c r="G17" s="187">
        <v>-40773943</v>
      </c>
      <c r="H17" s="187">
        <v>-1540099034</v>
      </c>
      <c r="I17" s="187">
        <v>3731504462</v>
      </c>
      <c r="J17" s="187">
        <v>1632850588</v>
      </c>
    </row>
    <row r="18" spans="1:10">
      <c r="C18" s="189"/>
      <c r="D18" s="189"/>
      <c r="E18" s="189"/>
      <c r="F18" s="189"/>
      <c r="G18" s="189"/>
      <c r="H18" s="189"/>
      <c r="I18" s="189"/>
      <c r="J18" s="189"/>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83" fitToHeight="0" orientation="landscape" r:id="rId1"/>
  <headerFooter>
    <oddHeader>&amp;C&amp;"Calibri"&amp;10&amp;K000000Internal&amp;1#_x000D_&amp;"Calibri"&amp;11&amp;K000000CS
Příloha 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D0FDD-CCD6-4E3B-9488-3FB3A2B9A9D8}">
  <sheetPr>
    <tabColor rgb="FF7030A0"/>
  </sheetPr>
  <dimension ref="B2:D9"/>
  <sheetViews>
    <sheetView showGridLines="0" view="pageLayout" zoomScaleNormal="100" workbookViewId="0">
      <selection activeCell="B9" sqref="B9:D9"/>
    </sheetView>
  </sheetViews>
  <sheetFormatPr defaultRowHeight="14.4"/>
  <cols>
    <col min="2" max="2" width="4.44140625" customWidth="1"/>
    <col min="3" max="3" width="41.6640625" customWidth="1"/>
    <col min="4" max="4" width="49.44140625" customWidth="1"/>
  </cols>
  <sheetData>
    <row r="2" spans="2:4" ht="18">
      <c r="B2" s="1" t="s">
        <v>97</v>
      </c>
    </row>
    <row r="3" spans="2:4" ht="16.2" thickBot="1">
      <c r="B3" s="2"/>
      <c r="C3" s="3"/>
      <c r="D3" s="3"/>
    </row>
    <row r="4" spans="2:4" ht="16.2" thickBot="1">
      <c r="B4" s="4"/>
      <c r="C4" s="4"/>
      <c r="D4" s="51" t="s">
        <v>1</v>
      </c>
    </row>
    <row r="5" spans="2:4" ht="36" customHeight="1">
      <c r="B5" s="4"/>
      <c r="C5" s="4"/>
      <c r="D5" s="695" t="s">
        <v>98</v>
      </c>
    </row>
    <row r="6" spans="2:4" ht="16.2" thickBot="1">
      <c r="B6" s="4"/>
      <c r="C6" s="4"/>
      <c r="D6" s="696"/>
    </row>
    <row r="7" spans="2:4" ht="29.25" customHeight="1" thickBot="1">
      <c r="B7" s="81" t="s">
        <v>29</v>
      </c>
      <c r="C7" s="82" t="s">
        <v>99</v>
      </c>
      <c r="D7" s="83">
        <v>0</v>
      </c>
    </row>
    <row r="8" spans="2:4" ht="50.25" customHeight="1" thickBot="1">
      <c r="B8" s="57" t="s">
        <v>31</v>
      </c>
      <c r="C8" s="58" t="s">
        <v>100</v>
      </c>
      <c r="D8" s="83">
        <v>0</v>
      </c>
    </row>
    <row r="9" spans="2:4" ht="63" customHeight="1">
      <c r="B9" s="697"/>
      <c r="C9" s="697"/>
      <c r="D9" s="697"/>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C3460-7264-4991-B34B-95C51827E117}">
  <sheetPr>
    <tabColor rgb="FF7030A0"/>
    <pageSetUpPr fitToPage="1"/>
  </sheetPr>
  <dimension ref="A1:N31"/>
  <sheetViews>
    <sheetView showGridLines="0" view="pageLayout" topLeftCell="A2" zoomScale="85" zoomScaleNormal="100" zoomScalePageLayoutView="85" workbookViewId="0">
      <selection activeCell="E42" sqref="E42"/>
    </sheetView>
  </sheetViews>
  <sheetFormatPr defaultRowHeight="14.4"/>
  <cols>
    <col min="2" max="2" width="24.6640625" customWidth="1"/>
    <col min="3" max="14" width="17.33203125" customWidth="1"/>
  </cols>
  <sheetData>
    <row r="1" spans="1:14" ht="17.399999999999999">
      <c r="A1" s="49" t="s">
        <v>101</v>
      </c>
    </row>
    <row r="2" spans="1:14" ht="16.2" thickBot="1">
      <c r="A2" s="2"/>
      <c r="B2" s="3"/>
      <c r="C2" s="3"/>
      <c r="D2" s="3"/>
      <c r="E2" s="3"/>
      <c r="F2" s="3"/>
      <c r="G2" s="3"/>
      <c r="H2" s="3"/>
      <c r="I2" s="3"/>
      <c r="J2" s="3"/>
      <c r="K2" s="3"/>
      <c r="L2" s="3"/>
      <c r="M2" s="3"/>
      <c r="N2" s="3"/>
    </row>
    <row r="3" spans="1:14" ht="16.2" thickBot="1">
      <c r="A3" s="4"/>
      <c r="B3" s="4"/>
      <c r="C3" s="66" t="s">
        <v>1</v>
      </c>
      <c r="D3" s="67" t="s">
        <v>2</v>
      </c>
      <c r="E3" s="67" t="s">
        <v>3</v>
      </c>
      <c r="F3" s="67" t="s">
        <v>4</v>
      </c>
      <c r="G3" s="67" t="s">
        <v>5</v>
      </c>
      <c r="H3" s="67" t="s">
        <v>6</v>
      </c>
      <c r="I3" s="67" t="s">
        <v>7</v>
      </c>
      <c r="J3" s="67" t="s">
        <v>8</v>
      </c>
      <c r="K3" s="67" t="s">
        <v>9</v>
      </c>
      <c r="L3" s="67" t="s">
        <v>10</v>
      </c>
      <c r="M3" s="67" t="s">
        <v>11</v>
      </c>
      <c r="N3" s="67" t="s">
        <v>12</v>
      </c>
    </row>
    <row r="4" spans="1:14" ht="16.2" thickBot="1">
      <c r="A4" s="4"/>
      <c r="B4" s="4"/>
      <c r="C4" s="683" t="s">
        <v>16</v>
      </c>
      <c r="D4" s="699"/>
      <c r="E4" s="699"/>
      <c r="F4" s="699"/>
      <c r="G4" s="699"/>
      <c r="H4" s="699"/>
      <c r="I4" s="699"/>
      <c r="J4" s="699"/>
      <c r="K4" s="699"/>
      <c r="L4" s="699"/>
      <c r="M4" s="699"/>
      <c r="N4" s="700"/>
    </row>
    <row r="5" spans="1:14" ht="16.2" thickBot="1">
      <c r="A5" s="4"/>
      <c r="B5" s="4"/>
      <c r="C5" s="689" t="s">
        <v>20</v>
      </c>
      <c r="D5" s="690"/>
      <c r="E5" s="686"/>
      <c r="F5" s="685" t="s">
        <v>21</v>
      </c>
      <c r="G5" s="690"/>
      <c r="H5" s="690"/>
      <c r="I5" s="690"/>
      <c r="J5" s="690"/>
      <c r="K5" s="690"/>
      <c r="L5" s="690"/>
      <c r="M5" s="690"/>
      <c r="N5" s="691"/>
    </row>
    <row r="6" spans="1:14">
      <c r="A6" s="701"/>
      <c r="B6" s="702"/>
      <c r="C6" s="703"/>
      <c r="D6" s="692" t="s">
        <v>102</v>
      </c>
      <c r="E6" s="692" t="s">
        <v>103</v>
      </c>
      <c r="F6" s="703"/>
      <c r="G6" s="692" t="s">
        <v>104</v>
      </c>
      <c r="H6" s="692" t="s">
        <v>105</v>
      </c>
      <c r="I6" s="692" t="s">
        <v>106</v>
      </c>
      <c r="J6" s="692" t="s">
        <v>107</v>
      </c>
      <c r="K6" s="692" t="s">
        <v>108</v>
      </c>
      <c r="L6" s="692" t="s">
        <v>109</v>
      </c>
      <c r="M6" s="692" t="s">
        <v>110</v>
      </c>
      <c r="N6" s="692" t="s">
        <v>94</v>
      </c>
    </row>
    <row r="7" spans="1:14">
      <c r="A7" s="701"/>
      <c r="B7" s="702"/>
      <c r="C7" s="703"/>
      <c r="D7" s="698"/>
      <c r="E7" s="698"/>
      <c r="F7" s="703"/>
      <c r="G7" s="698"/>
      <c r="H7" s="698"/>
      <c r="I7" s="698"/>
      <c r="J7" s="698"/>
      <c r="K7" s="698"/>
      <c r="L7" s="698"/>
      <c r="M7" s="698"/>
      <c r="N7" s="698"/>
    </row>
    <row r="8" spans="1:14" ht="74.25" customHeight="1" thickBot="1">
      <c r="A8" s="4"/>
      <c r="B8" s="4"/>
      <c r="C8" s="84"/>
      <c r="D8" s="694"/>
      <c r="E8" s="694"/>
      <c r="F8" s="704"/>
      <c r="G8" s="694"/>
      <c r="H8" s="693"/>
      <c r="I8" s="693"/>
      <c r="J8" s="693"/>
      <c r="K8" s="693"/>
      <c r="L8" s="693"/>
      <c r="M8" s="693"/>
      <c r="N8" s="693"/>
    </row>
    <row r="9" spans="1:14" ht="28.2" thickBot="1">
      <c r="A9" s="73" t="s">
        <v>27</v>
      </c>
      <c r="B9" s="74" t="s">
        <v>28</v>
      </c>
      <c r="C9" s="190">
        <v>40226614927</v>
      </c>
      <c r="D9" s="190">
        <v>40226614927</v>
      </c>
      <c r="E9" s="190">
        <v>0</v>
      </c>
      <c r="F9" s="190">
        <v>0</v>
      </c>
      <c r="G9" s="190">
        <v>0</v>
      </c>
      <c r="H9" s="190">
        <v>0</v>
      </c>
      <c r="I9" s="190">
        <v>0</v>
      </c>
      <c r="J9" s="190">
        <v>0</v>
      </c>
      <c r="K9" s="190">
        <v>0</v>
      </c>
      <c r="L9" s="190">
        <v>0</v>
      </c>
      <c r="M9" s="190">
        <v>0</v>
      </c>
      <c r="N9" s="190">
        <v>0</v>
      </c>
    </row>
    <row r="10" spans="1:14" ht="15" thickBot="1">
      <c r="A10" s="73" t="s">
        <v>29</v>
      </c>
      <c r="B10" s="74" t="s">
        <v>30</v>
      </c>
      <c r="C10" s="190">
        <v>1477560235067</v>
      </c>
      <c r="D10" s="190">
        <v>1475028999849</v>
      </c>
      <c r="E10" s="190">
        <v>2531235217</v>
      </c>
      <c r="F10" s="190">
        <v>13568605624</v>
      </c>
      <c r="G10" s="190">
        <v>6214935743</v>
      </c>
      <c r="H10" s="190">
        <v>1359568446</v>
      </c>
      <c r="I10" s="190">
        <v>954477296</v>
      </c>
      <c r="J10" s="190">
        <v>2377010967</v>
      </c>
      <c r="K10" s="190">
        <v>1186818162</v>
      </c>
      <c r="L10" s="190">
        <v>466040362</v>
      </c>
      <c r="M10" s="190">
        <v>1009754648</v>
      </c>
      <c r="N10" s="190">
        <v>13568605624</v>
      </c>
    </row>
    <row r="11" spans="1:14" ht="15" thickBot="1">
      <c r="A11" s="75" t="s">
        <v>31</v>
      </c>
      <c r="B11" s="76" t="s">
        <v>32</v>
      </c>
      <c r="C11" s="190">
        <v>510759197778</v>
      </c>
      <c r="D11" s="190">
        <v>510759197778</v>
      </c>
      <c r="E11" s="190">
        <v>0</v>
      </c>
      <c r="F11" s="190">
        <v>0</v>
      </c>
      <c r="G11" s="190">
        <v>0</v>
      </c>
      <c r="H11" s="190">
        <v>0</v>
      </c>
      <c r="I11" s="190">
        <v>0</v>
      </c>
      <c r="J11" s="190">
        <v>0</v>
      </c>
      <c r="K11" s="190">
        <v>0</v>
      </c>
      <c r="L11" s="190">
        <v>0</v>
      </c>
      <c r="M11" s="190">
        <v>0</v>
      </c>
      <c r="N11" s="190">
        <v>0</v>
      </c>
    </row>
    <row r="12" spans="1:14" ht="15" thickBot="1">
      <c r="A12" s="75" t="s">
        <v>33</v>
      </c>
      <c r="B12" s="76" t="s">
        <v>34</v>
      </c>
      <c r="C12" s="190">
        <v>10791131944</v>
      </c>
      <c r="D12" s="190">
        <v>10791019393</v>
      </c>
      <c r="E12" s="190">
        <v>112551</v>
      </c>
      <c r="F12" s="190">
        <v>678929402</v>
      </c>
      <c r="G12" s="190">
        <v>0</v>
      </c>
      <c r="H12" s="190">
        <v>0</v>
      </c>
      <c r="I12" s="190">
        <v>0</v>
      </c>
      <c r="J12" s="190">
        <v>678929402</v>
      </c>
      <c r="K12" s="190">
        <v>0</v>
      </c>
      <c r="L12" s="190">
        <v>0</v>
      </c>
      <c r="M12" s="190">
        <v>0</v>
      </c>
      <c r="N12" s="190">
        <v>678929402</v>
      </c>
    </row>
    <row r="13" spans="1:14" ht="15" thickBot="1">
      <c r="A13" s="75" t="s">
        <v>35</v>
      </c>
      <c r="B13" s="76" t="s">
        <v>36</v>
      </c>
      <c r="C13" s="190">
        <v>3616828059</v>
      </c>
      <c r="D13" s="190">
        <v>3616828059</v>
      </c>
      <c r="E13" s="190">
        <v>0</v>
      </c>
      <c r="F13" s="190">
        <v>144329938</v>
      </c>
      <c r="G13" s="190">
        <v>18888506</v>
      </c>
      <c r="H13" s="190">
        <v>0</v>
      </c>
      <c r="I13" s="190">
        <v>10994416</v>
      </c>
      <c r="J13" s="190">
        <v>72535217</v>
      </c>
      <c r="K13" s="190">
        <v>41911799</v>
      </c>
      <c r="L13" s="190">
        <v>0</v>
      </c>
      <c r="M13" s="190">
        <v>0</v>
      </c>
      <c r="N13" s="190">
        <v>144329938</v>
      </c>
    </row>
    <row r="14" spans="1:14" ht="15" thickBot="1">
      <c r="A14" s="75" t="s">
        <v>37</v>
      </c>
      <c r="B14" s="76" t="s">
        <v>38</v>
      </c>
      <c r="C14" s="190">
        <v>25883310335</v>
      </c>
      <c r="D14" s="190">
        <v>25883291544</v>
      </c>
      <c r="E14" s="190">
        <v>18791</v>
      </c>
      <c r="F14" s="190">
        <v>5222123</v>
      </c>
      <c r="G14" s="190">
        <v>0</v>
      </c>
      <c r="H14" s="190">
        <v>3696</v>
      </c>
      <c r="I14" s="190">
        <v>537490</v>
      </c>
      <c r="J14" s="190">
        <v>4614869</v>
      </c>
      <c r="K14" s="190">
        <v>66068</v>
      </c>
      <c r="L14" s="190">
        <v>0</v>
      </c>
      <c r="M14" s="190">
        <v>0</v>
      </c>
      <c r="N14" s="190">
        <v>5222123</v>
      </c>
    </row>
    <row r="15" spans="1:14" ht="15" thickBot="1">
      <c r="A15" s="75" t="s">
        <v>39</v>
      </c>
      <c r="B15" s="76" t="s">
        <v>40</v>
      </c>
      <c r="C15" s="190">
        <v>305218898426</v>
      </c>
      <c r="D15" s="190">
        <v>304979824222</v>
      </c>
      <c r="E15" s="190">
        <v>239074203</v>
      </c>
      <c r="F15" s="190">
        <v>4944827140</v>
      </c>
      <c r="G15" s="190">
        <v>2136715471</v>
      </c>
      <c r="H15" s="190">
        <v>727543220</v>
      </c>
      <c r="I15" s="190">
        <v>232195593</v>
      </c>
      <c r="J15" s="190">
        <v>699991160</v>
      </c>
      <c r="K15" s="190">
        <v>471768296</v>
      </c>
      <c r="L15" s="190">
        <v>266339200</v>
      </c>
      <c r="M15" s="190">
        <v>410274200</v>
      </c>
      <c r="N15" s="190">
        <v>4944827140</v>
      </c>
    </row>
    <row r="16" spans="1:14" ht="15" thickBot="1">
      <c r="A16" s="75" t="s">
        <v>41</v>
      </c>
      <c r="B16" s="76" t="s">
        <v>111</v>
      </c>
      <c r="C16" s="190">
        <v>130588163957</v>
      </c>
      <c r="D16" s="190">
        <v>130364727396</v>
      </c>
      <c r="E16" s="190">
        <v>223436561</v>
      </c>
      <c r="F16" s="190">
        <v>3637823276</v>
      </c>
      <c r="G16" s="190">
        <v>1835097619</v>
      </c>
      <c r="H16" s="190">
        <v>272147527</v>
      </c>
      <c r="I16" s="190">
        <v>229834197</v>
      </c>
      <c r="J16" s="190">
        <v>368802557</v>
      </c>
      <c r="K16" s="190">
        <v>411959245</v>
      </c>
      <c r="L16" s="190">
        <v>253921859</v>
      </c>
      <c r="M16" s="190">
        <v>266060272</v>
      </c>
      <c r="N16" s="190">
        <v>3637823276</v>
      </c>
    </row>
    <row r="17" spans="1:14" ht="15" thickBot="1">
      <c r="A17" s="75" t="s">
        <v>43</v>
      </c>
      <c r="B17" s="76" t="s">
        <v>44</v>
      </c>
      <c r="C17" s="190">
        <v>621290868525</v>
      </c>
      <c r="D17" s="190">
        <v>618998838853</v>
      </c>
      <c r="E17" s="190">
        <v>2292029672</v>
      </c>
      <c r="F17" s="190">
        <v>7795297021</v>
      </c>
      <c r="G17" s="190">
        <v>4059331766</v>
      </c>
      <c r="H17" s="190">
        <v>632021530</v>
      </c>
      <c r="I17" s="190">
        <v>710749797</v>
      </c>
      <c r="J17" s="190">
        <v>920940319</v>
      </c>
      <c r="K17" s="190">
        <v>673071999</v>
      </c>
      <c r="L17" s="190">
        <v>199701162</v>
      </c>
      <c r="M17" s="190">
        <v>599480448</v>
      </c>
      <c r="N17" s="190">
        <v>7795297021</v>
      </c>
    </row>
    <row r="18" spans="1:14" ht="15" thickBot="1">
      <c r="A18" s="77" t="s">
        <v>45</v>
      </c>
      <c r="B18" s="78" t="s">
        <v>46</v>
      </c>
      <c r="C18" s="190">
        <v>314789976915</v>
      </c>
      <c r="D18" s="190">
        <v>314789976915</v>
      </c>
      <c r="E18" s="190">
        <v>0</v>
      </c>
      <c r="F18" s="190">
        <v>0</v>
      </c>
      <c r="G18" s="190">
        <v>0</v>
      </c>
      <c r="H18" s="190">
        <v>0</v>
      </c>
      <c r="I18" s="190">
        <v>0</v>
      </c>
      <c r="J18" s="190">
        <v>0</v>
      </c>
      <c r="K18" s="190">
        <v>0</v>
      </c>
      <c r="L18" s="190">
        <v>0</v>
      </c>
      <c r="M18" s="190">
        <v>0</v>
      </c>
      <c r="N18" s="190">
        <v>0</v>
      </c>
    </row>
    <row r="19" spans="1:14" ht="15" thickBot="1">
      <c r="A19" s="75" t="s">
        <v>47</v>
      </c>
      <c r="B19" s="76" t="s">
        <v>32</v>
      </c>
      <c r="C19" s="190">
        <v>0</v>
      </c>
      <c r="D19" s="190">
        <v>0</v>
      </c>
      <c r="E19" s="190">
        <v>0</v>
      </c>
      <c r="F19" s="190">
        <v>0</v>
      </c>
      <c r="G19" s="190">
        <v>0</v>
      </c>
      <c r="H19" s="190">
        <v>0</v>
      </c>
      <c r="I19" s="190">
        <v>0</v>
      </c>
      <c r="J19" s="190">
        <v>0</v>
      </c>
      <c r="K19" s="190">
        <v>0</v>
      </c>
      <c r="L19" s="190">
        <v>0</v>
      </c>
      <c r="M19" s="190">
        <v>0</v>
      </c>
      <c r="N19" s="190">
        <v>0</v>
      </c>
    </row>
    <row r="20" spans="1:14" ht="15" thickBot="1">
      <c r="A20" s="75" t="s">
        <v>48</v>
      </c>
      <c r="B20" s="76" t="s">
        <v>34</v>
      </c>
      <c r="C20" s="190">
        <v>307102891943</v>
      </c>
      <c r="D20" s="190">
        <v>307102891943</v>
      </c>
      <c r="E20" s="190">
        <v>0</v>
      </c>
      <c r="F20" s="190">
        <v>0</v>
      </c>
      <c r="G20" s="190">
        <v>0</v>
      </c>
      <c r="H20" s="190">
        <v>0</v>
      </c>
      <c r="I20" s="190">
        <v>0</v>
      </c>
      <c r="J20" s="190">
        <v>0</v>
      </c>
      <c r="K20" s="190">
        <v>0</v>
      </c>
      <c r="L20" s="190">
        <v>0</v>
      </c>
      <c r="M20" s="190">
        <v>0</v>
      </c>
      <c r="N20" s="190">
        <v>0</v>
      </c>
    </row>
    <row r="21" spans="1:14" ht="15" thickBot="1">
      <c r="A21" s="75" t="s">
        <v>49</v>
      </c>
      <c r="B21" s="76" t="s">
        <v>36</v>
      </c>
      <c r="C21" s="190">
        <v>3248819473</v>
      </c>
      <c r="D21" s="190">
        <v>3248819473</v>
      </c>
      <c r="E21" s="190">
        <v>0</v>
      </c>
      <c r="F21" s="190">
        <v>0</v>
      </c>
      <c r="G21" s="190">
        <v>0</v>
      </c>
      <c r="H21" s="190">
        <v>0</v>
      </c>
      <c r="I21" s="190">
        <v>0</v>
      </c>
      <c r="J21" s="190">
        <v>0</v>
      </c>
      <c r="K21" s="190">
        <v>0</v>
      </c>
      <c r="L21" s="190">
        <v>0</v>
      </c>
      <c r="M21" s="190">
        <v>0</v>
      </c>
      <c r="N21" s="190">
        <v>0</v>
      </c>
    </row>
    <row r="22" spans="1:14" ht="15" thickBot="1">
      <c r="A22" s="75" t="s">
        <v>50</v>
      </c>
      <c r="B22" s="76" t="s">
        <v>38</v>
      </c>
      <c r="C22" s="190">
        <v>1669091141</v>
      </c>
      <c r="D22" s="190">
        <v>1669091141</v>
      </c>
      <c r="E22" s="190">
        <v>0</v>
      </c>
      <c r="F22" s="190">
        <v>0</v>
      </c>
      <c r="G22" s="190">
        <v>0</v>
      </c>
      <c r="H22" s="190">
        <v>0</v>
      </c>
      <c r="I22" s="190">
        <v>0</v>
      </c>
      <c r="J22" s="190">
        <v>0</v>
      </c>
      <c r="K22" s="190">
        <v>0</v>
      </c>
      <c r="L22" s="190">
        <v>0</v>
      </c>
      <c r="M22" s="190">
        <v>0</v>
      </c>
      <c r="N22" s="190">
        <v>0</v>
      </c>
    </row>
    <row r="23" spans="1:14" ht="15" thickBot="1">
      <c r="A23" s="75" t="s">
        <v>51</v>
      </c>
      <c r="B23" s="76" t="s">
        <v>40</v>
      </c>
      <c r="C23" s="190">
        <v>2769174358</v>
      </c>
      <c r="D23" s="190">
        <v>2769174358</v>
      </c>
      <c r="E23" s="190">
        <v>0</v>
      </c>
      <c r="F23" s="190">
        <v>0</v>
      </c>
      <c r="G23" s="190">
        <v>0</v>
      </c>
      <c r="H23" s="190">
        <v>0</v>
      </c>
      <c r="I23" s="190">
        <v>0</v>
      </c>
      <c r="J23" s="190">
        <v>0</v>
      </c>
      <c r="K23" s="190">
        <v>0</v>
      </c>
      <c r="L23" s="190">
        <v>0</v>
      </c>
      <c r="M23" s="190">
        <v>0</v>
      </c>
      <c r="N23" s="190">
        <v>0</v>
      </c>
    </row>
    <row r="24" spans="1:14" ht="15" thickBot="1">
      <c r="A24" s="77" t="s">
        <v>52</v>
      </c>
      <c r="B24" s="78" t="s">
        <v>53</v>
      </c>
      <c r="C24" s="190">
        <v>285171293853</v>
      </c>
      <c r="D24" s="191"/>
      <c r="E24" s="191"/>
      <c r="F24" s="190">
        <v>782624167</v>
      </c>
      <c r="G24" s="191"/>
      <c r="H24" s="191"/>
      <c r="I24" s="191"/>
      <c r="J24" s="191"/>
      <c r="K24" s="191"/>
      <c r="L24" s="191"/>
      <c r="M24" s="191"/>
      <c r="N24" s="190">
        <v>782624167</v>
      </c>
    </row>
    <row r="25" spans="1:14" ht="15" thickBot="1">
      <c r="A25" s="75" t="s">
        <v>54</v>
      </c>
      <c r="B25" s="76" t="s">
        <v>32</v>
      </c>
      <c r="C25" s="190">
        <v>0</v>
      </c>
      <c r="D25" s="191"/>
      <c r="E25" s="191"/>
      <c r="F25" s="190">
        <v>0</v>
      </c>
      <c r="G25" s="191"/>
      <c r="H25" s="191"/>
      <c r="I25" s="191"/>
      <c r="J25" s="191"/>
      <c r="K25" s="191"/>
      <c r="L25" s="191"/>
      <c r="M25" s="191"/>
      <c r="N25" s="190">
        <v>0</v>
      </c>
    </row>
    <row r="26" spans="1:14" ht="15" thickBot="1">
      <c r="A26" s="75" t="s">
        <v>55</v>
      </c>
      <c r="B26" s="76" t="s">
        <v>34</v>
      </c>
      <c r="C26" s="190">
        <v>15184580652</v>
      </c>
      <c r="D26" s="191"/>
      <c r="E26" s="191"/>
      <c r="F26" s="190">
        <v>0</v>
      </c>
      <c r="G26" s="191"/>
      <c r="H26" s="191"/>
      <c r="I26" s="191"/>
      <c r="J26" s="191"/>
      <c r="K26" s="191"/>
      <c r="L26" s="191"/>
      <c r="M26" s="191"/>
      <c r="N26" s="190">
        <v>0</v>
      </c>
    </row>
    <row r="27" spans="1:14" ht="15" thickBot="1">
      <c r="A27" s="75" t="s">
        <v>56</v>
      </c>
      <c r="B27" s="76" t="s">
        <v>36</v>
      </c>
      <c r="C27" s="190">
        <v>3718678476</v>
      </c>
      <c r="D27" s="191"/>
      <c r="E27" s="191"/>
      <c r="F27" s="190">
        <v>12796725</v>
      </c>
      <c r="G27" s="191"/>
      <c r="H27" s="191"/>
      <c r="I27" s="191"/>
      <c r="J27" s="191"/>
      <c r="K27" s="191"/>
      <c r="L27" s="191"/>
      <c r="M27" s="191"/>
      <c r="N27" s="190">
        <v>12796725</v>
      </c>
    </row>
    <row r="28" spans="1:14" ht="15" thickBot="1">
      <c r="A28" s="75" t="s">
        <v>57</v>
      </c>
      <c r="B28" s="76" t="s">
        <v>38</v>
      </c>
      <c r="C28" s="190">
        <v>18167874843</v>
      </c>
      <c r="D28" s="191"/>
      <c r="E28" s="191"/>
      <c r="F28" s="190">
        <v>0</v>
      </c>
      <c r="G28" s="191"/>
      <c r="H28" s="191"/>
      <c r="I28" s="191"/>
      <c r="J28" s="191"/>
      <c r="K28" s="191"/>
      <c r="L28" s="191"/>
      <c r="M28" s="191"/>
      <c r="N28" s="190">
        <v>0</v>
      </c>
    </row>
    <row r="29" spans="1:14" ht="15" thickBot="1">
      <c r="A29" s="75" t="s">
        <v>58</v>
      </c>
      <c r="B29" s="76" t="s">
        <v>40</v>
      </c>
      <c r="C29" s="190">
        <v>209844916835</v>
      </c>
      <c r="D29" s="191"/>
      <c r="E29" s="191"/>
      <c r="F29" s="190">
        <v>731808108</v>
      </c>
      <c r="G29" s="191"/>
      <c r="H29" s="191"/>
      <c r="I29" s="191"/>
      <c r="J29" s="191"/>
      <c r="K29" s="191"/>
      <c r="L29" s="191"/>
      <c r="M29" s="191"/>
      <c r="N29" s="190">
        <v>731808108</v>
      </c>
    </row>
    <row r="30" spans="1:14" ht="15" thickBot="1">
      <c r="A30" s="75" t="s">
        <v>59</v>
      </c>
      <c r="B30" s="76" t="s">
        <v>44</v>
      </c>
      <c r="C30" s="190">
        <v>38255243047</v>
      </c>
      <c r="D30" s="191"/>
      <c r="E30" s="191"/>
      <c r="F30" s="190">
        <v>38019334</v>
      </c>
      <c r="G30" s="191"/>
      <c r="H30" s="191"/>
      <c r="I30" s="191"/>
      <c r="J30" s="191"/>
      <c r="K30" s="191"/>
      <c r="L30" s="191"/>
      <c r="M30" s="191"/>
      <c r="N30" s="190">
        <v>38019334</v>
      </c>
    </row>
    <row r="31" spans="1:14" ht="15" thickBot="1">
      <c r="A31" s="79" t="s">
        <v>60</v>
      </c>
      <c r="B31" s="80" t="s">
        <v>61</v>
      </c>
      <c r="C31" s="190">
        <v>2117748120762</v>
      </c>
      <c r="D31" s="190">
        <v>1830045591691</v>
      </c>
      <c r="E31" s="190">
        <v>2531235217</v>
      </c>
      <c r="F31" s="190">
        <v>14351229791</v>
      </c>
      <c r="G31" s="190">
        <v>6214935743</v>
      </c>
      <c r="H31" s="190">
        <v>1359568446</v>
      </c>
      <c r="I31" s="190">
        <v>954477296</v>
      </c>
      <c r="J31" s="190">
        <v>2377010967</v>
      </c>
      <c r="K31" s="190">
        <v>1186818162</v>
      </c>
      <c r="L31" s="190">
        <v>466040362</v>
      </c>
      <c r="M31" s="190">
        <v>1009754648</v>
      </c>
      <c r="N31" s="190">
        <v>14351229791</v>
      </c>
    </row>
  </sheetData>
  <mergeCells count="17">
    <mergeCell ref="L6:L8"/>
    <mergeCell ref="M6:M8"/>
    <mergeCell ref="C4:N4"/>
    <mergeCell ref="C5:E5"/>
    <mergeCell ref="F5:N5"/>
    <mergeCell ref="A6:A7"/>
    <mergeCell ref="B6:B7"/>
    <mergeCell ref="C6:C7"/>
    <mergeCell ref="D6:D8"/>
    <mergeCell ref="E6:E8"/>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54" fitToHeight="0" orientation="landscape" r:id="rId1"/>
  <headerFooter>
    <oddHeader>&amp;C&amp;"Calibri"&amp;10&amp;K000000Internal&amp;1#_x000D_&amp;"Calibri"&amp;11&amp;K000000CS
Příloha XV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49</vt:i4>
      </vt:variant>
      <vt:variant>
        <vt:lpstr>Named Ranges</vt:lpstr>
      </vt:variant>
      <vt:variant>
        <vt:i4>9</vt:i4>
      </vt:variant>
    </vt:vector>
  </HeadingPairs>
  <TitlesOfParts>
    <vt:vector size="58" baseType="lpstr">
      <vt:lpstr>OBSAH</vt:lpstr>
      <vt:lpstr>Potvrzení</vt:lpstr>
      <vt:lpstr>EU CR1</vt:lpstr>
      <vt:lpstr>EU CR1-A</vt:lpstr>
      <vt:lpstr>EU CR2</vt:lpstr>
      <vt:lpstr>EU CR2a</vt:lpstr>
      <vt:lpstr>EU CQ1</vt:lpstr>
      <vt:lpstr>EU CQ2</vt:lpstr>
      <vt:lpstr>EU CQ3</vt:lpstr>
      <vt:lpstr>EU CQ4</vt:lpstr>
      <vt:lpstr> EU CQ5</vt:lpstr>
      <vt:lpstr>EU CQ6</vt:lpstr>
      <vt:lpstr>EU CQ7</vt:lpstr>
      <vt:lpstr>EU CQ8</vt:lpstr>
      <vt:lpstr>EU CR3</vt:lpstr>
      <vt:lpstr>EU OV1</vt:lpstr>
      <vt:lpstr>EU KM1</vt:lpstr>
      <vt:lpstr>EU INS1</vt:lpstr>
      <vt:lpstr>EU INS2</vt:lpstr>
      <vt:lpstr>EU OVC</vt:lpstr>
      <vt:lpstr>EU CC1</vt:lpstr>
      <vt:lpstr>EU CC2 </vt:lpstr>
      <vt:lpstr>EU CCA  </vt:lpstr>
      <vt:lpstr>EU CCyB1</vt:lpstr>
      <vt:lpstr>EU CCyB2</vt:lpstr>
      <vt:lpstr>EU LR1 – LRSum</vt:lpstr>
      <vt:lpstr>EU LR2 – LRCom</vt:lpstr>
      <vt:lpstr>EU LR3 – LRSpl</vt:lpstr>
      <vt:lpstr>EU LRA</vt:lpstr>
      <vt:lpstr>EU LIQA</vt:lpstr>
      <vt:lpstr>EU LIQ1</vt:lpstr>
      <vt:lpstr>EU LIQB</vt:lpstr>
      <vt:lpstr>EU LIQ2</vt:lpstr>
      <vt:lpstr>EU CRB</vt:lpstr>
      <vt:lpstr>EU CRC</vt:lpstr>
      <vt:lpstr>EU CR4</vt:lpstr>
      <vt:lpstr>EU CR7</vt:lpstr>
      <vt:lpstr>EU CR7-A</vt:lpstr>
      <vt:lpstr>EU CR8</vt:lpstr>
      <vt:lpstr>EU CR10 </vt:lpstr>
      <vt:lpstr>EU CCR6</vt:lpstr>
      <vt:lpstr>EU CCR7</vt:lpstr>
      <vt:lpstr>EU MR2-B</vt:lpstr>
      <vt:lpstr>EU REMA</vt:lpstr>
      <vt:lpstr>EU REM1</vt:lpstr>
      <vt:lpstr>EU REM2</vt:lpstr>
      <vt:lpstr>EU REM3</vt:lpstr>
      <vt:lpstr>EU REM4</vt:lpstr>
      <vt:lpstr>EU REM5</vt:lpstr>
      <vt:lpstr>'EU CR3'!Print_Area</vt:lpstr>
      <vt:lpstr>'EU CR7'!Print_Area</vt:lpstr>
      <vt:lpstr>'EU LRA'!Print_Area</vt:lpstr>
      <vt:lpstr>'EU CC1'!Print_Area</vt:lpstr>
      <vt:lpstr>'EU LR1 – LRSum'!Print_Area</vt:lpstr>
      <vt:lpstr>'EU LR2 – LRCom'!Print_Area</vt:lpstr>
      <vt:lpstr>'EU LR3 – LRSpl'!Print_Area</vt:lpstr>
      <vt:lpstr>OBSAH!Print_Area</vt:lpstr>
      <vt:lpstr>'EU CC1'!Print_Titles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SIUDA Tereza</dc:creator>
  <cp:lastModifiedBy>SIUDA Tereza</cp:lastModifiedBy>
  <dcterms:created xsi:type="dcterms:W3CDTF">2025-04-17T07:33:56Z</dcterms:created>
  <dcterms:modified xsi:type="dcterms:W3CDTF">2025-04-28T09:43:25Z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6db974-983c-4868-8628-e426985202e0_Enabled">
    <vt:lpwstr>true</vt:lpwstr>
  </property>
  <property fmtid="{D5CDD505-2E9C-101B-9397-08002B2CF9AE}" pid="3" name="MSIP_Label_296db974-983c-4868-8628-e426985202e0_SetDate">
    <vt:lpwstr>2025-04-17T07:35:00Z</vt:lpwstr>
  </property>
  <property fmtid="{D5CDD505-2E9C-101B-9397-08002B2CF9AE}" pid="4" name="MSIP_Label_296db974-983c-4868-8628-e426985202e0_Method">
    <vt:lpwstr>Privileged</vt:lpwstr>
  </property>
  <property fmtid="{D5CDD505-2E9C-101B-9397-08002B2CF9AE}" pid="5" name="MSIP_Label_296db974-983c-4868-8628-e426985202e0_Name">
    <vt:lpwstr>296db974-983c-4868-8628-e426985202e0</vt:lpwstr>
  </property>
  <property fmtid="{D5CDD505-2E9C-101B-9397-08002B2CF9AE}" pid="6" name="MSIP_Label_296db974-983c-4868-8628-e426985202e0_SiteId">
    <vt:lpwstr>64af2aee-7d6c-49ac-a409-192d3fee73b8</vt:lpwstr>
  </property>
  <property fmtid="{D5CDD505-2E9C-101B-9397-08002B2CF9AE}" pid="7" name="MSIP_Label_296db974-983c-4868-8628-e426985202e0_ActionId">
    <vt:lpwstr>e290c84e-35bd-4edb-a229-7b21e5f5e98b</vt:lpwstr>
  </property>
  <property fmtid="{D5CDD505-2E9C-101B-9397-08002B2CF9AE}" pid="8" name="MSIP_Label_296db974-983c-4868-8628-e426985202e0_ContentBits">
    <vt:lpwstr>0</vt:lpwstr>
  </property>
</Properties>
</file>