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xr:revisionPtr revIDLastSave="0" documentId="13_ncr:1_{65599234-0FFF-4C2F-B369-16C6244B5699}" xr6:coauthVersionLast="47" xr6:coauthVersionMax="47" xr10:uidLastSave="{00000000-0000-0000-0000-000000000000}"/>
  <bookViews>
    <workbookView xWindow="28680" yWindow="-9375" windowWidth="38640" windowHeight="21240" activeTab="1"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29" r:id="rId7"/>
    <sheet name="EU KM1" sheetId="130" r:id="rId8"/>
    <sheet name="EU INS1" sheetId="131" r:id="rId9"/>
    <sheet name="EU INS2" sheetId="132" r:id="rId10"/>
    <sheet name="EU OVC" sheetId="133" r:id="rId11"/>
    <sheet name="PŘÍLOHA III" sheetId="8" r:id="rId12"/>
    <sheet name="EU OVA" sheetId="9" r:id="rId13"/>
    <sheet name="EU OVB" sheetId="10"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134" r:id="rId23"/>
    <sheet name="EU CC2" sheetId="135" r:id="rId24"/>
    <sheet name="EU CCA" sheetId="136" r:id="rId25"/>
    <sheet name="PŘÍLOHA IX" sheetId="23" r:id="rId26"/>
    <sheet name="EU CCyB1" sheetId="137" r:id="rId27"/>
    <sheet name="EU CCyB2" sheetId="138" r:id="rId28"/>
    <sheet name="PŘÍLOHA XI" sheetId="139" r:id="rId29"/>
    <sheet name="EU LR1 – LRSum" sheetId="140" r:id="rId30"/>
    <sheet name="EU LR2 – LRCom" sheetId="141" r:id="rId31"/>
    <sheet name="EU LR3 – LRSpl" sheetId="142" r:id="rId32"/>
    <sheet name="EU LRA" sheetId="143" r:id="rId33"/>
    <sheet name="PŘÍLOHA XIII" sheetId="144" r:id="rId34"/>
    <sheet name="EU LIQA" sheetId="195" r:id="rId35"/>
    <sheet name="EU LIQ1" sheetId="146" r:id="rId36"/>
    <sheet name="EU LIQB" sheetId="196" r:id="rId37"/>
    <sheet name="EU LIQ2" sheetId="148" r:id="rId38"/>
    <sheet name="PŘÍLOHA XV" sheetId="149" r:id="rId39"/>
    <sheet name="EU CRA" sheetId="150" r:id="rId40"/>
    <sheet name="EU CRB" sheetId="151" r:id="rId41"/>
    <sheet name="EU CR1" sheetId="168" r:id="rId42"/>
    <sheet name="EU CR1-A" sheetId="169" r:id="rId43"/>
    <sheet name="EU CR2" sheetId="170" r:id="rId44"/>
    <sheet name="EU CR2a" sheetId="171" r:id="rId45"/>
    <sheet name="EU CQ1" sheetId="172" r:id="rId46"/>
    <sheet name="EU CQ2" sheetId="173" r:id="rId47"/>
    <sheet name="EU CQ3" sheetId="174" r:id="rId48"/>
    <sheet name="EU CQ4" sheetId="175" r:id="rId49"/>
    <sheet name=" EU CQ5" sheetId="176" r:id="rId50"/>
    <sheet name="EU CQ6" sheetId="177" r:id="rId51"/>
    <sheet name="EU CQ7" sheetId="178" r:id="rId52"/>
    <sheet name="EU CQ8" sheetId="179" r:id="rId53"/>
    <sheet name="PŘÍLOHA XVII" sheetId="164" r:id="rId54"/>
    <sheet name="EU CRC" sheetId="165" r:id="rId55"/>
    <sheet name="EU CR3" sheetId="180" r:id="rId56"/>
    <sheet name="PŘÍLOHA XIX" sheetId="56" r:id="rId57"/>
    <sheet name="EU CRD" sheetId="57" r:id="rId58"/>
    <sheet name="EU CR4" sheetId="181" r:id="rId59"/>
    <sheet name="EU CR5" sheetId="59" r:id="rId60"/>
    <sheet name="PŘÍLOHA XXI" sheetId="77" r:id="rId61"/>
    <sheet name="EU CRE" sheetId="78" r:id="rId62"/>
    <sheet name="EU CR6" sheetId="79" r:id="rId63"/>
    <sheet name="EU CR6-A" sheetId="80" r:id="rId64"/>
    <sheet name="EU CR7" sheetId="182" r:id="rId65"/>
    <sheet name="EU CR7-A" sheetId="183" r:id="rId66"/>
    <sheet name="EU CR8" sheetId="184" r:id="rId67"/>
    <sheet name="EU CR9" sheetId="84" r:id="rId68"/>
    <sheet name="EU CR9.1" sheetId="85" r:id="rId69"/>
    <sheet name="PŘÍLOHA XXIII" sheetId="86" r:id="rId70"/>
    <sheet name="EU CR10" sheetId="185"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186" r:id="rId79"/>
    <sheet name="EU CCR7" sheetId="187"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07" r:id="rId90"/>
    <sheet name="EU MR1" sheetId="108" r:id="rId91"/>
    <sheet name="EU MRB" sheetId="109" r:id="rId92"/>
    <sheet name="EU MR2-A" sheetId="110" r:id="rId93"/>
    <sheet name="EU MR2-B" sheetId="188" r:id="rId94"/>
    <sheet name="EU MR3" sheetId="112" r:id="rId95"/>
    <sheet name="EU MR4" sheetId="113" r:id="rId96"/>
    <sheet name="PŘÍLOHA XXXI" sheetId="62" r:id="rId97"/>
    <sheet name="EU ORA" sheetId="63" r:id="rId98"/>
    <sheet name="EU OR1" sheetId="64" r:id="rId99"/>
    <sheet name="PŘÍLOHA XXXIII" sheetId="65" r:id="rId100"/>
    <sheet name="EU REMA" sheetId="189" r:id="rId101"/>
    <sheet name="EU REM1" sheetId="190" r:id="rId102"/>
    <sheet name="EU REM2" sheetId="191" r:id="rId103"/>
    <sheet name="EU REM3" sheetId="192" r:id="rId104"/>
    <sheet name="EU REM4" sheetId="193" r:id="rId105"/>
    <sheet name="EU REM5" sheetId="194" r:id="rId106"/>
    <sheet name="PŘÍLOHA XXXV" sheetId="72" r:id="rId107"/>
    <sheet name="EU AE1" sheetId="73" r:id="rId108"/>
    <sheet name="EU AE2" sheetId="74" r:id="rId109"/>
    <sheet name=" EU AE3" sheetId="75" r:id="rId110"/>
    <sheet name="EU AE4" sheetId="76" r:id="rId111"/>
    <sheet name="PŘÍLOHA XXXVII" sheetId="122" r:id="rId112"/>
    <sheet name="EU IRRBBA" sheetId="121" r:id="rId113"/>
    <sheet name="EU IRRBB1" sheetId="119" r:id="rId114"/>
    <sheet name="EBA_GL_2018_01" sheetId="117" r:id="rId115"/>
    <sheet name="IFRS9 (468)" sheetId="116" r:id="rId116"/>
  </sheets>
  <externalReferences>
    <externalReference r:id="rId117"/>
    <externalReference r:id="rId118"/>
  </externalReference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130" l="1"/>
  <c r="D53" i="130"/>
  <c r="E49" i="130"/>
  <c r="D49" i="130"/>
  <c r="E48" i="130"/>
  <c r="D48" i="130"/>
  <c r="E33" i="130"/>
  <c r="D33" i="130"/>
  <c r="E31" i="130"/>
  <c r="D31" i="130"/>
  <c r="E12" i="194"/>
  <c r="E11" i="194"/>
  <c r="K10" i="194"/>
  <c r="J10" i="194"/>
  <c r="I10" i="194"/>
  <c r="H10" i="194"/>
  <c r="G10" i="194"/>
  <c r="F10" i="194"/>
  <c r="E10" i="194"/>
  <c r="E7" i="194"/>
  <c r="L6" i="194"/>
  <c r="D24" i="192"/>
  <c r="E24" i="192"/>
  <c r="J24" i="192"/>
  <c r="D18" i="192"/>
  <c r="E18" i="192"/>
  <c r="J18" i="192"/>
  <c r="D12" i="192"/>
  <c r="E12" i="192"/>
  <c r="J12" i="192"/>
  <c r="J30" i="192"/>
  <c r="I24" i="192"/>
  <c r="I18" i="192"/>
  <c r="I12" i="192"/>
  <c r="I30" i="192"/>
  <c r="F27" i="192"/>
  <c r="F24" i="192"/>
  <c r="H24" i="192"/>
  <c r="F21" i="192"/>
  <c r="F18" i="192"/>
  <c r="H18" i="192"/>
  <c r="F15" i="192"/>
  <c r="F12" i="192"/>
  <c r="H12" i="192"/>
  <c r="H30" i="192"/>
  <c r="G30" i="192"/>
  <c r="F30" i="192"/>
  <c r="E30" i="192"/>
  <c r="D30" i="192"/>
  <c r="C30" i="192"/>
  <c r="H29" i="192"/>
  <c r="H28" i="192"/>
  <c r="E27" i="192"/>
  <c r="J27" i="192"/>
  <c r="H27" i="192"/>
  <c r="J26" i="192"/>
  <c r="H26" i="192"/>
  <c r="E25" i="192"/>
  <c r="J25" i="192"/>
  <c r="H25" i="192"/>
  <c r="J23" i="192"/>
  <c r="H23" i="192"/>
  <c r="J22" i="192"/>
  <c r="H22" i="192"/>
  <c r="E21" i="192"/>
  <c r="J21" i="192"/>
  <c r="H21" i="192"/>
  <c r="J20" i="192"/>
  <c r="H20" i="192"/>
  <c r="E19" i="192"/>
  <c r="J19" i="192"/>
  <c r="H19" i="192"/>
  <c r="J17" i="192"/>
  <c r="H17" i="192"/>
  <c r="J16" i="192"/>
  <c r="H16" i="192"/>
  <c r="E15" i="192"/>
  <c r="J15" i="192"/>
  <c r="H15" i="192"/>
  <c r="J14" i="192"/>
  <c r="H14" i="192"/>
  <c r="E13" i="192"/>
  <c r="J13" i="192"/>
  <c r="H13" i="192"/>
  <c r="I27" i="190"/>
  <c r="H27" i="190"/>
  <c r="G27" i="190"/>
  <c r="F27" i="190"/>
  <c r="I17" i="190"/>
  <c r="P32" i="183"/>
  <c r="G32" i="183"/>
  <c r="F32" i="183"/>
  <c r="E32" i="183"/>
  <c r="C32" i="183"/>
  <c r="P16" i="183"/>
  <c r="N16" i="183"/>
  <c r="H16" i="183"/>
  <c r="G16" i="183"/>
  <c r="F16" i="183"/>
  <c r="C16" i="183"/>
  <c r="M16" i="183"/>
  <c r="P12" i="183"/>
  <c r="H12" i="183"/>
  <c r="G12" i="183"/>
  <c r="C12" i="183"/>
  <c r="H32" i="183"/>
  <c r="F20" i="182"/>
  <c r="E20" i="182"/>
  <c r="F14" i="182"/>
  <c r="E14" i="182"/>
  <c r="F8" i="182"/>
  <c r="E8" i="182"/>
  <c r="I24" i="175"/>
  <c r="H24" i="175"/>
  <c r="H10" i="175"/>
  <c r="G10" i="175"/>
  <c r="G24" i="175"/>
  <c r="F10" i="175"/>
  <c r="F24" i="175"/>
  <c r="E10" i="175"/>
  <c r="E24" i="175"/>
  <c r="D10" i="175"/>
  <c r="D24" i="175"/>
  <c r="I9" i="169"/>
  <c r="F9" i="169"/>
  <c r="E9" i="169"/>
  <c r="D9" i="169"/>
  <c r="I8" i="169"/>
  <c r="I7" i="169"/>
  <c r="B5" i="168"/>
  <c r="M32" i="183"/>
  <c r="D12" i="183"/>
  <c r="N32" i="183"/>
  <c r="E12" i="183"/>
  <c r="D16" i="183"/>
  <c r="F12" i="183"/>
  <c r="E16" i="183"/>
  <c r="D32" i="183"/>
  <c r="M12" i="183"/>
  <c r="N12" i="183"/>
  <c r="H36" i="148"/>
  <c r="G36" i="148"/>
  <c r="F36" i="148"/>
  <c r="E36" i="148"/>
  <c r="H32" i="148"/>
  <c r="D8" i="142"/>
  <c r="D6" i="142"/>
  <c r="E70" i="141"/>
  <c r="E72" i="141"/>
  <c r="E69" i="141"/>
  <c r="E71" i="141"/>
  <c r="E68" i="141"/>
  <c r="D68" i="141"/>
  <c r="D70" i="141"/>
  <c r="D72" i="141"/>
  <c r="E63" i="141"/>
  <c r="D63" i="141"/>
  <c r="E58" i="141"/>
  <c r="D58" i="141"/>
  <c r="E57" i="141"/>
  <c r="D57" i="141"/>
  <c r="E37" i="141"/>
  <c r="D37" i="141"/>
  <c r="D8" i="138"/>
  <c r="D9" i="138" s="1"/>
  <c r="N15" i="137"/>
  <c r="M15" i="137"/>
  <c r="L15" i="137"/>
  <c r="K15" i="137"/>
  <c r="J15" i="137"/>
  <c r="I15" i="137"/>
  <c r="H15" i="137"/>
  <c r="G15" i="137"/>
  <c r="F15" i="137"/>
  <c r="E15" i="137"/>
  <c r="D15" i="137"/>
  <c r="C15" i="137"/>
  <c r="H12" i="137"/>
  <c r="H11" i="137"/>
  <c r="E43" i="135"/>
  <c r="D43" i="135"/>
  <c r="E35" i="135"/>
  <c r="D35" i="135"/>
  <c r="E23" i="135"/>
  <c r="D23" i="135"/>
  <c r="D98" i="134"/>
  <c r="D49" i="134"/>
  <c r="D19" i="134"/>
  <c r="D50" i="134"/>
  <c r="D9" i="134"/>
  <c r="F44" i="129"/>
  <c r="F39" i="129"/>
  <c r="F38" i="129"/>
  <c r="F37" i="129"/>
  <c r="F36" i="129"/>
  <c r="F34" i="129"/>
  <c r="F33" i="129"/>
  <c r="F32" i="129"/>
  <c r="F31" i="129"/>
  <c r="F30" i="129"/>
  <c r="F29" i="129"/>
  <c r="F28" i="129"/>
  <c r="F27" i="129"/>
  <c r="F26" i="129"/>
  <c r="F25" i="129"/>
  <c r="F18" i="129"/>
  <c r="F17" i="129"/>
  <c r="F16" i="129"/>
  <c r="F15" i="129"/>
  <c r="F14" i="129"/>
  <c r="F13" i="129"/>
  <c r="F12" i="129"/>
  <c r="E11" i="129"/>
  <c r="D11" i="129"/>
  <c r="F11" i="129"/>
  <c r="F10" i="129"/>
  <c r="F9" i="129"/>
  <c r="F8" i="129"/>
  <c r="D69" i="141"/>
  <c r="D71" i="141"/>
  <c r="D95" i="134"/>
  <c r="D104" i="134"/>
  <c r="D71" i="134"/>
  <c r="D96" i="134"/>
  <c r="D92" i="134"/>
  <c r="D97" i="1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00000000-0006-0000-0100-00000200000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4" authorId="0" shapeId="0" xr:uid="{FFCB7158-0F99-49DC-8038-93C51AF35E0A}">
      <text>
        <r>
          <rPr>
            <b/>
            <sz val="9"/>
            <color indexed="81"/>
            <rFont val="Tahoma"/>
            <family val="2"/>
            <charset val="238"/>
          </rPr>
          <t>Autor:</t>
        </r>
        <r>
          <rPr>
            <sz val="9"/>
            <color indexed="81"/>
            <rFont val="Tahoma"/>
            <family val="2"/>
            <charset val="238"/>
          </rPr>
          <t xml:space="preserve">
CPL a Audit</t>
        </r>
      </text>
    </comment>
  </commentList>
</comments>
</file>

<file path=xl/sharedStrings.xml><?xml version="1.0" encoding="utf-8"?>
<sst xmlns="http://schemas.openxmlformats.org/spreadsheetml/2006/main" count="4812" uniqueCount="2257">
  <si>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</si>
  <si>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</si>
  <si>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</si>
  <si>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</si>
  <si>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</si>
  <si>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</si>
  <si>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</si>
  <si>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</si>
  <si>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</si>
  <si>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</si>
  <si>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</si>
  <si>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</si>
  <si>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</si>
  <si>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</si>
  <si>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</si>
  <si>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</si>
  <si>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</si>
  <si>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</si>
  <si>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</si>
  <si>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</si>
  <si>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</si>
  <si>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</si>
  <si>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</si>
  <si>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</si>
  <si>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</si>
  <si>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</si>
  <si>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</si>
  <si>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</si>
  <si>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</si>
  <si>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</si>
  <si>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</si>
  <si>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</si>
  <si>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</si>
  <si>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</si>
  <si>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</si>
  <si>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</si>
  <si>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</si>
  <si>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</si>
  <si>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</si>
  <si>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</si>
  <si>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</si>
  <si>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</si>
  <si>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</si>
  <si>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</si>
  <si>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</si>
  <si>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</si>
  <si>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</si>
  <si>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</si>
  <si>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</si>
  <si>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</si>
  <si>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</si>
  <si>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</si>
  <si>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</si>
  <si>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</si>
  <si>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</si>
  <si>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</si>
  <si>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</si>
  <si>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</si>
  <si>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</si>
  <si>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</si>
  <si>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</si>
  <si>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</si>
  <si>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</si>
  <si>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</si>
  <si>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</si>
  <si>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</si>
  <si>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</si>
  <si>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</si>
  <si>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</si>
  <si>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</si>
  <si>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</si>
  <si>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</si>
  <si>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</si>
  <si>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</si>
  <si>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</si>
  <si>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</si>
  <si>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</si>
  <si>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</si>
  <si>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</si>
  <si>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</si>
  <si>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</si>
  <si>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</si>
  <si>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</si>
  <si>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</si>
  <si>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</si>
  <si>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</si>
  <si>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</si>
  <si>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</si>
  <si>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</si>
  <si>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</si>
  <si>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</si>
  <si>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</si>
  <si>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</si>
  <si>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</si>
  <si>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</si>
  <si>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</si>
  <si>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</si>
  <si>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</si>
  <si>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</si>
  <si>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</si>
  <si>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</si>
  <si>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</si>
  <si>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</si>
  <si>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</si>
  <si>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</si>
  <si>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</si>
  <si>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</si>
  <si>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</si>
  <si>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</si>
  <si>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</si>
  <si>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</si>
  <si>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</si>
  <si>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</si>
  <si>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</si>
  <si>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</si>
  <si>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</si>
  <si>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</si>
  <si>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</si>
  <si>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</si>
  <si>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</si>
  <si>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</si>
  <si>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</si>
  <si>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</si>
  <si>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</si>
  <si>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</si>
  <si>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</si>
  <si>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</si>
  <si>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</si>
  <si>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</si>
  <si>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</si>
  <si>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</si>
  <si>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</si>
  <si>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</si>
  <si>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</si>
  <si>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</si>
  <si>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</si>
  <si>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</si>
  <si>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</si>
  <si>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</si>
  <si>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</si>
  <si>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</si>
  <si>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</si>
  <si>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</si>
  <si>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</si>
  <si>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</si>
  <si>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</si>
  <si>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</si>
  <si>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</si>
  <si>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</si>
  <si>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</si>
  <si>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</si>
  <si>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</si>
  <si>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</si>
  <si>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</si>
  <si>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</si>
  <si>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</si>
  <si>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</si>
  <si>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</si>
  <si>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</si>
  <si>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</si>
  <si>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</si>
  <si>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</si>
  <si>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</si>
  <si>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</si>
  <si>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</si>
  <si>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</si>
  <si>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</si>
  <si>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</si>
  <si>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</si>
  <si>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</si>
  <si>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</si>
  <si>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</si>
  <si>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</si>
  <si>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</si>
  <si>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</si>
  <si>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</si>
  <si>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</si>
  <si>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</si>
  <si>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</si>
  <si>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</si>
  <si>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</si>
  <si>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</si>
  <si>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</si>
  <si>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</si>
  <si>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</si>
  <si>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</si>
  <si>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</si>
  <si>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</si>
  <si>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</si>
  <si>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</si>
  <si>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</si>
  <si>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</si>
  <si>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</si>
  <si>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</si>
  <si>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</si>
  <si>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</si>
  <si>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</si>
  <si>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</si>
  <si>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</si>
  <si>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</si>
  <si>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</si>
  <si>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</si>
  <si>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</si>
  <si>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</si>
  <si>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</si>
  <si>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</si>
  <si>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</si>
  <si>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</si>
  <si>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</si>
  <si>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</si>
  <si>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</si>
  <si>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</si>
  <si>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</si>
  <si>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</si>
  <si>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</si>
  <si>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</si>
  <si>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</si>
  <si>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</si>
  <si>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</si>
  <si>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</si>
  <si>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</si>
  <si>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</si>
  <si>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</si>
  <si>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</si>
  <si>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</si>
  <si>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</si>
  <si>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</si>
  <si>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</si>
  <si>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</si>
  <si>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</si>
  <si>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</si>
  <si>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</si>
  <si>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</si>
  <si>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</si>
  <si>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</si>
  <si>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</si>
  <si>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</si>
  <si>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</si>
  <si>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</si>
  <si>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</si>
  <si>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</si>
  <si>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</si>
  <si>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</si>
  <si>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</si>
  <si>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</si>
  <si>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</si>
  <si>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</si>
  <si>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</si>
  <si>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</si>
  <si>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</si>
  <si>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</si>
  <si>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</si>
  <si>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</si>
  <si>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</si>
  <si>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</si>
  <si>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</si>
  <si>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</si>
  <si>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</si>
  <si>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</si>
  <si>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</si>
  <si>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</si>
  <si>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</si>
  <si>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</si>
  <si>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</si>
  <si>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</si>
  <si>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</si>
  <si>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</si>
  <si>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</si>
  <si>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</si>
  <si>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</si>
  <si>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</si>
  <si>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</si>
  <si>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</si>
  <si>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</si>
  <si>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</si>
  <si>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</si>
  <si>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</si>
  <si>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</si>
  <si>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</si>
  <si>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</si>
  <si>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</si>
  <si>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</si>
  <si>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</si>
  <si>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</si>
  <si>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</si>
  <si>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</si>
  <si>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</si>
  <si>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</si>
  <si>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</si>
  <si>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</si>
  <si>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</si>
  <si>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</si>
  <si>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</si>
  <si>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</si>
  <si>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</si>
  <si>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</si>
  <si>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</si>
  <si>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</si>
  <si>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</si>
  <si>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</si>
  <si>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</si>
  <si>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</si>
  <si>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</si>
  <si>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</si>
  <si>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</si>
  <si>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</si>
  <si>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</si>
  <si>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</si>
  <si>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</si>
  <si>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</si>
  <si>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</si>
  <si>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</si>
  <si>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</si>
  <si>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</si>
  <si>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</si>
  <si>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</si>
  <si>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</si>
  <si>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</si>
  <si>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</si>
  <si>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</si>
  <si>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</si>
  <si>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</si>
  <si>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</si>
  <si>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</si>
  <si>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</si>
  <si>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</si>
  <si>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</si>
  <si>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</si>
  <si>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</si>
  <si>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</si>
  <si>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</si>
  <si>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</si>
  <si>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</si>
  <si>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</si>
  <si>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</si>
  <si>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</si>
  <si>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</si>
  <si>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</si>
  <si>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</si>
  <si>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</si>
  <si>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</si>
  <si>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</si>
  <si>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</si>
  <si>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</si>
  <si>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</si>
  <si>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</si>
  <si>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</si>
  <si>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</si>
  <si>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</si>
  <si>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</si>
  <si>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</si>
  <si>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</si>
  <si>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</si>
  <si>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</si>
  <si>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</si>
  <si>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</si>
  <si>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</si>
  <si>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</si>
  <si>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</si>
  <si>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</si>
  <si>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</si>
  <si>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</si>
  <si>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</si>
  <si>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</si>
  <si>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</si>
  <si>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</si>
  <si>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</si>
  <si>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</si>
  <si>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</si>
  <si>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</si>
  <si>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</si>
  <si>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</si>
  <si>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</si>
  <si>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</si>
  <si>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</si>
  <si>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</si>
  <si>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</si>
  <si>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</si>
  <si>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</si>
  <si>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</si>
  <si>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</si>
  <si>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</si>
  <si>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</si>
  <si>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</si>
  <si>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</si>
  <si>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</si>
  <si>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</si>
  <si>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</si>
  <si>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</si>
  <si>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</si>
  <si>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</si>
  <si>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</si>
  <si>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</si>
  <si>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</si>
  <si>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</si>
  <si>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</si>
  <si>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</si>
  <si>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</si>
  <si>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</si>
  <si>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</si>
  <si>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</si>
  <si>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</si>
  <si>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</si>
  <si>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</si>
  <si>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</si>
  <si>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</si>
  <si>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</si>
  <si>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</si>
  <si>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</si>
  <si>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</si>
  <si>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</si>
  <si>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</si>
  <si>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</si>
  <si>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</si>
  <si>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</si>
  <si>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</si>
  <si>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</si>
  <si>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</si>
  <si>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</si>
  <si>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</si>
  <si>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</si>
  <si>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</si>
  <si>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</si>
  <si>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</si>
  <si>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</si>
  <si>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</si>
  <si>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</si>
  <si>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</si>
  <si>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</si>
  <si>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</si>
  <si>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</si>
  <si>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</si>
  <si>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</si>
  <si>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</si>
  <si>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</si>
  <si>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</si>
  <si>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</si>
  <si>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</si>
  <si>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</si>
  <si>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</si>
  <si>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</si>
  <si>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</si>
  <si>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</si>
  <si>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</si>
  <si>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</si>
  <si>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</si>
  <si>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</si>
  <si>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</si>
  <si>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</si>
  <si>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</si>
  <si>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</si>
  <si>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</si>
  <si>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</si>
  <si>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</si>
  <si>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</si>
  <si>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</si>
  <si>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</si>
  <si>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</si>
  <si>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</si>
  <si>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</si>
  <si>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</si>
  <si>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</si>
  <si>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</si>
  <si>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</si>
  <si>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</si>
  <si>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</si>
  <si>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</si>
  <si>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</si>
  <si>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</si>
  <si>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</si>
  <si>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</si>
  <si>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</si>
  <si>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</si>
  <si>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</si>
  <si>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</si>
  <si>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</si>
  <si>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</si>
  <si>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</si>
  <si>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</si>
  <si>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</si>
  <si>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</si>
  <si>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</si>
  <si>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</si>
  <si>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</si>
  <si>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</si>
  <si>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</si>
  <si>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</si>
  <si>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</si>
  <si>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</si>
  <si>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</si>
  <si>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</si>
  <si>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</si>
  <si>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</si>
  <si>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</si>
  <si>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</si>
  <si>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</si>
  <si>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</si>
  <si>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</si>
  <si>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</si>
  <si>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</si>
  <si>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</si>
  <si>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</si>
  <si>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</si>
  <si>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</si>
  <si>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</si>
  <si>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</si>
  <si>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</si>
  <si>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</si>
  <si>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</si>
  <si>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</si>
  <si>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</si>
  <si>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</si>
  <si>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</si>
  <si>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</si>
  <si>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</si>
  <si>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</si>
  <si>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</si>
  <si>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</si>
  <si>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</si>
  <si>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</si>
  <si>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</si>
  <si>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</si>
  <si>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</si>
  <si>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</si>
  <si>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</si>
  <si>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</si>
  <si>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</si>
  <si>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</si>
  <si>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</si>
  <si>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</si>
  <si>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</si>
  <si>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</si>
  <si>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</si>
  <si>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</si>
  <si>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</si>
  <si>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</si>
  <si>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</si>
  <si>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</si>
  <si>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</si>
  <si>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</si>
  <si>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</si>
  <si>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</si>
  <si>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</si>
  <si>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</si>
  <si>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</si>
  <si>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</si>
  <si>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</si>
  <si>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</si>
  <si>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</si>
  <si>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</si>
  <si>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</si>
  <si>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</si>
  <si>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</si>
  <si>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</si>
  <si>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</si>
  <si>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</si>
  <si>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</si>
  <si>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</si>
  <si>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</si>
  <si>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</si>
  <si>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</si>
  <si>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</si>
  <si>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</si>
  <si>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</si>
  <si>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</si>
  <si>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</si>
  <si>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</si>
  <si>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</si>
  <si>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</si>
  <si>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</si>
  <si>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</si>
  <si>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</si>
  <si>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</si>
  <si>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</si>
  <si>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</si>
  <si>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</si>
  <si>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</si>
  <si>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</si>
  <si>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</si>
  <si>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</si>
  <si>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</si>
  <si>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</si>
  <si>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</si>
  <si>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</si>
  <si>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</si>
  <si>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</si>
  <si>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</si>
  <si>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</si>
  <si>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</si>
  <si>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</si>
  <si>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</si>
  <si>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</si>
  <si>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</si>
  <si>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</si>
  <si>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</si>
  <si>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</si>
  <si>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</si>
  <si>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</si>
  <si>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</si>
  <si>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</si>
  <si>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</si>
  <si>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</si>
  <si>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</si>
  <si>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</si>
  <si>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</si>
  <si>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</si>
  <si>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</si>
  <si>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</si>
  <si>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</si>
  <si>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</si>
  <si>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</si>
  <si>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</si>
  <si>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</si>
  <si>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</si>
  <si>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</si>
  <si>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</si>
  <si>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</si>
  <si>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</si>
  <si>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</si>
  <si>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</si>
  <si>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</si>
  <si>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</si>
  <si>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</si>
  <si>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</si>
  <si>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</si>
  <si>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</si>
  <si>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</si>
  <si>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</si>
  <si>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</si>
  <si>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</si>
  <si>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</si>
  <si>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</si>
  <si>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</si>
  <si>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</si>
  <si>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</si>
  <si>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</si>
  <si>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</si>
  <si>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</si>
  <si>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</si>
  <si>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</si>
  <si>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</si>
  <si>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</si>
  <si>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</si>
  <si>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</si>
  <si>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</si>
  <si>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</si>
  <si>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</si>
  <si>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</si>
  <si>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</si>
  <si>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</si>
  <si>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</si>
  <si>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</si>
  <si>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</si>
  <si>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</si>
  <si>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</si>
  <si>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</si>
  <si>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</si>
  <si>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</si>
  <si>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</si>
  <si>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</si>
  <si>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</si>
  <si>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</si>
  <si>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</si>
  <si>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</si>
  <si>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</si>
  <si>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</si>
  <si>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</si>
  <si>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</si>
  <si>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</si>
  <si>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</si>
  <si>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</si>
  <si>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</si>
  <si>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</si>
  <si>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</si>
  <si>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</si>
  <si>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</si>
  <si>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</si>
  <si>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</si>
  <si>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</si>
  <si>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</si>
  <si>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</si>
  <si>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</si>
  <si>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</si>
  <si>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</si>
  <si>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</si>
  <si>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</si>
  <si>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</si>
  <si>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</si>
  <si>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</si>
  <si>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</si>
  <si>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</si>
  <si>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</si>
  <si>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</si>
  <si>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</si>
  <si>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</si>
  <si>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</si>
  <si>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</si>
  <si>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</si>
  <si>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</si>
  <si>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</si>
  <si>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</si>
  <si>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</si>
  <si>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</si>
  <si>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</si>
  <si>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</si>
  <si>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</si>
  <si>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</si>
  <si>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</si>
  <si>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</si>
  <si>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</si>
  <si>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</si>
  <si>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</si>
  <si>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</si>
  <si>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</si>
  <si>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</si>
  <si>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</si>
  <si>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</si>
  <si>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</si>
  <si>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</si>
  <si>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</si>
  <si>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</si>
  <si>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</si>
  <si>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</si>
  <si>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</si>
  <si>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</si>
  <si>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</si>
  <si>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</si>
  <si>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</si>
  <si>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</si>
  <si>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</si>
  <si>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</si>
  <si>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</si>
  <si>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</si>
  <si>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</si>
  <si>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</si>
  <si>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</si>
  <si>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</si>
  <si>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</si>
  <si>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</si>
  <si>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</si>
  <si>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</si>
  <si>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</si>
  <si>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</si>
  <si>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</si>
  <si>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</si>
  <si>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</si>
  <si>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</si>
  <si>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</si>
  <si>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</si>
  <si>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</si>
  <si>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</si>
  <si>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</si>
  <si>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</si>
  <si>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</si>
  <si>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</si>
  <si>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</si>
  <si>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</si>
  <si>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</si>
  <si>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</si>
  <si>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</si>
  <si>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</si>
  <si>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</si>
  <si>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</si>
  <si>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</si>
  <si>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</si>
  <si>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</si>
  <si>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</si>
  <si>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</si>
  <si>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</si>
  <si>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</si>
  <si>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</si>
  <si>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</si>
  <si>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</si>
  <si>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</si>
  <si>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</si>
  <si>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</si>
  <si>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</si>
  <si>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</si>
  <si>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</si>
  <si>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</si>
  <si>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</si>
  <si>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</si>
  <si>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</si>
  <si>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</si>
  <si>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</si>
  <si>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</si>
  <si>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</si>
  <si>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</si>
  <si>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</si>
  <si>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</si>
  <si>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</si>
  <si>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</si>
  <si>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</si>
  <si>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</si>
  <si>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</si>
  <si>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</si>
  <si>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</si>
  <si>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</si>
  <si>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</si>
  <si>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</si>
  <si>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</si>
  <si>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</si>
  <si>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</si>
  <si>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</si>
  <si>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</si>
  <si>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</si>
  <si>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</si>
  <si>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</si>
  <si>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</si>
  <si>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</si>
  <si>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</si>
  <si>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</si>
  <si>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</si>
  <si>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</si>
  <si>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</si>
  <si>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</si>
  <si>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</si>
  <si>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</si>
  <si>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</si>
  <si>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</si>
  <si>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</si>
  <si>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</si>
  <si>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</si>
  <si>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</si>
  <si>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</si>
  <si>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</si>
  <si>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</si>
  <si>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</si>
  <si>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</si>
  <si>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</si>
  <si>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</si>
  <si>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</si>
  <si>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</si>
  <si>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</si>
  <si>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</si>
  <si>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</si>
  <si>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</si>
  <si>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</si>
  <si>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</si>
  <si>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</si>
  <si>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</si>
  <si>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</si>
  <si>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</si>
  <si>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</si>
  <si>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</si>
  <si>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</si>
  <si>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</si>
  <si>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</si>
  <si>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</si>
  <si>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</si>
  <si>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</si>
  <si>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</si>
  <si>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</si>
  <si>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</si>
  <si>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</si>
  <si>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</si>
  <si>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</si>
  <si>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</si>
  <si>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</si>
  <si>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</si>
  <si>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</si>
  <si>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</si>
  <si>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</si>
  <si>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</si>
  <si>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</si>
  <si>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</si>
  <si>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</si>
  <si>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</si>
  <si>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</si>
  <si>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</si>
  <si>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</si>
  <si>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</si>
  <si>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</si>
  <si>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</si>
  <si>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</si>
  <si>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</si>
  <si>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</si>
  <si>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</si>
  <si>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</si>
  <si>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</si>
  <si>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</si>
  <si>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</si>
  <si>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</si>
  <si>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</si>
  <si>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</si>
  <si>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</si>
  <si>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</si>
  <si>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</si>
  <si>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</si>
  <si>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</si>
  <si>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</si>
  <si>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</si>
  <si>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</si>
  <si>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</si>
  <si>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</si>
  <si>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</si>
  <si>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</si>
  <si>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</si>
  <si>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</si>
  <si>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</si>
  <si>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</si>
  <si>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</si>
  <si>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</si>
  <si>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</si>
  <si>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</si>
  <si>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</si>
  <si>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</si>
  <si>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</si>
  <si>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</si>
  <si>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</si>
  <si>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</si>
  <si>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</si>
  <si>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</si>
  <si>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</si>
  <si>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</si>
  <si>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</si>
  <si>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</si>
  <si>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</si>
  <si>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</si>
  <si>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</si>
  <si>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</si>
  <si>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</si>
  <si>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</si>
  <si>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</si>
  <si>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</si>
  <si>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</si>
  <si>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</si>
  <si>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</si>
  <si>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</si>
  <si>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</si>
  <si>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</si>
  <si>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</si>
  <si>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</si>
  <si>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</si>
  <si>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</si>
  <si>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</si>
  <si>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</si>
  <si>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</si>
  <si>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</si>
  <si>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</si>
  <si>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</si>
  <si>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</si>
  <si>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</si>
  <si>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</si>
  <si>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</si>
  <si>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</si>
  <si>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</si>
  <si>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</si>
  <si>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</si>
  <si>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</si>
  <si>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</si>
  <si>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</si>
  <si>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</si>
  <si>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</si>
  <si>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</si>
  <si>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</si>
  <si>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</si>
  <si>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</si>
  <si>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</si>
  <si>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</si>
  <si>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</si>
  <si>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</si>
  <si>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</si>
  <si>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</si>
  <si>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</si>
  <si>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</si>
  <si>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</si>
  <si>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</si>
  <si>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</si>
  <si>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</si>
  <si>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</si>
  <si>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</si>
  <si>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</si>
  <si>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</si>
  <si>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</si>
  <si>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</si>
  <si>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</si>
  <si>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</si>
  <si>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</si>
  <si>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</si>
  <si>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</si>
  <si>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</si>
  <si>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</si>
  <si>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</si>
  <si>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</si>
  <si>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</si>
  <si>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</si>
  <si>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</si>
  <si>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</si>
  <si>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</si>
  <si>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</si>
  <si>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</si>
  <si>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</si>
  <si>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</si>
  <si>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</si>
  <si>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</si>
  <si>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</si>
  <si>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</si>
  <si>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</si>
  <si>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</si>
  <si>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</si>
  <si>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</si>
  <si>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</si>
  <si>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</si>
  <si>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</si>
  <si>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</si>
  <si>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</si>
  <si>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</si>
  <si>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</si>
  <si>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</si>
  <si>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</si>
  <si>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</si>
  <si>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</si>
  <si>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</si>
  <si>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</si>
  <si>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</si>
  <si>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</si>
  <si>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</si>
  <si>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</si>
  <si>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</si>
  <si>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</si>
  <si>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</si>
  <si>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</si>
  <si>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</si>
  <si>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</si>
  <si>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</si>
  <si>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</si>
  <si>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</si>
  <si>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</si>
  <si>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</si>
  <si>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</si>
  <si>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</si>
  <si>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</si>
  <si>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</si>
  <si>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</si>
  <si>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</si>
  <si>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</si>
  <si>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</si>
  <si>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</si>
  <si>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</si>
  <si>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</si>
  <si>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</si>
  <si>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</si>
  <si>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</si>
  <si>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</si>
  <si>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</si>
  <si>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</si>
  <si>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</si>
  <si>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</si>
  <si>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</si>
  <si>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</si>
  <si>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</si>
  <si>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</si>
  <si>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</si>
  <si>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</si>
  <si>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</si>
  <si>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</si>
  <si>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</si>
  <si>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</si>
  <si>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</si>
  <si>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</si>
  <si>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</si>
  <si>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</si>
  <si>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</si>
  <si>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</si>
  <si>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</si>
  <si>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</si>
  <si>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</si>
  <si>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</si>
  <si>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</si>
  <si>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</si>
  <si>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</si>
  <si>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</si>
  <si>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</si>
  <si>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</si>
  <si>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</si>
  <si>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</si>
  <si>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</si>
  <si>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</si>
  <si>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</si>
  <si>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</si>
  <si>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</si>
  <si>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</si>
  <si>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</si>
  <si>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</si>
  <si>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</si>
  <si>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</si>
  <si>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</si>
  <si>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</si>
  <si>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</si>
  <si>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</si>
  <si>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</si>
  <si>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</si>
  <si>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</si>
  <si>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</si>
  <si>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</si>
  <si>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</si>
  <si>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</si>
  <si>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</si>
  <si>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</si>
  <si>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</si>
  <si>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</si>
  <si>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</si>
  <si>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</si>
  <si>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</si>
  <si>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</si>
  <si>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</si>
  <si>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</si>
  <si>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</si>
  <si>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</si>
  <si>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</si>
  <si>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</si>
  <si>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</si>
  <si>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</si>
  <si>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</si>
  <si>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</si>
  <si>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</si>
  <si>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</si>
  <si>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</si>
  <si>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</si>
  <si>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</si>
  <si>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</si>
  <si>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</si>
  <si>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</si>
  <si>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</si>
  <si>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</si>
  <si>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</si>
  <si>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</si>
  <si>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</si>
  <si>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</si>
  <si>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</si>
  <si>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</si>
  <si>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</si>
  <si>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</si>
  <si>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</si>
  <si>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</si>
  <si>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</si>
  <si>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</si>
  <si>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</si>
  <si>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</si>
  <si>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</si>
  <si>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</si>
  <si>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</si>
  <si>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</si>
  <si>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</si>
  <si>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</si>
  <si>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</si>
  <si>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</si>
  <si>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</si>
  <si>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</si>
  <si>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</si>
  <si>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</si>
  <si>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</si>
  <si>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</si>
  <si>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</si>
  <si>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</si>
  <si>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</si>
  <si>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</si>
  <si>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</si>
  <si>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</si>
  <si>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</si>
  <si>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</si>
  <si>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</si>
  <si>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</si>
  <si>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</si>
  <si>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</si>
  <si>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</si>
  <si>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</si>
  <si>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</si>
  <si>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</si>
  <si>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</si>
  <si>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</si>
  <si>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</si>
  <si>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</si>
  <si>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</si>
  <si>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</si>
  <si>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</si>
  <si>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</si>
  <si>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</si>
  <si>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</si>
  <si>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</si>
  <si>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</si>
  <si>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</si>
  <si>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</si>
  <si>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</si>
  <si>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</si>
  <si>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</si>
  <si>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</si>
  <si>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</si>
  <si>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</si>
  <si>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</si>
  <si>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</si>
  <si>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</si>
  <si>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</si>
  <si>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</si>
  <si>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</si>
  <si>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</si>
  <si>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</si>
  <si>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</si>
  <si>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</si>
  <si>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</si>
  <si>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</si>
  <si>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</si>
  <si>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</si>
  <si>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</si>
  <si>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</si>
  <si>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</si>
  <si>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</si>
  <si>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</si>
  <si>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</si>
  <si>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</si>
  <si>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</si>
  <si>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</si>
  <si>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</si>
  <si>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</si>
  <si>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</si>
  <si>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</si>
  <si>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</si>
  <si>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</si>
  <si>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</si>
  <si>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</si>
  <si>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</si>
  <si>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</si>
  <si>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</si>
  <si>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</si>
  <si>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</si>
  <si>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</si>
  <si>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</si>
  <si>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</si>
  <si>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</si>
  <si>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</si>
  <si>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</si>
  <si>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</si>
  <si>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</si>
  <si>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</si>
  <si>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</si>
  <si>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</si>
  <si>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</si>
  <si>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</si>
  <si>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</si>
  <si>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</si>
  <si>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</si>
  <si>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</si>
  <si>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</si>
  <si>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</si>
  <si>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</si>
  <si>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</si>
  <si>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</si>
  <si>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</si>
  <si>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</si>
  <si>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</si>
  <si>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</si>
  <si>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</si>
  <si>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</si>
  <si>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</si>
  <si>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</si>
  <si>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</si>
  <si>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</si>
  <si>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</si>
  <si>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</si>
  <si>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</si>
  <si>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</si>
  <si>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</si>
  <si>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</si>
  <si>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</si>
  <si>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</si>
  <si>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</si>
  <si>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</si>
  <si>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</si>
  <si>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</si>
  <si>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</si>
  <si>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</si>
  <si>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</si>
  <si>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</si>
  <si>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</si>
  <si>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</si>
  <si>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</si>
  <si>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</si>
  <si>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</si>
  <si>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</si>
  <si>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</si>
  <si>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</si>
  <si>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</si>
  <si>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</si>
  <si>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</si>
  <si>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</si>
  <si>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</si>
  <si>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</si>
  <si>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</si>
  <si>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</si>
  <si>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</si>
  <si>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</si>
  <si>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</si>
  <si>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</si>
  <si>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</si>
  <si>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</si>
  <si>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</si>
  <si>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</si>
  <si>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</si>
  <si>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</si>
  <si>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</si>
  <si>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</si>
  <si>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</si>
  <si>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</si>
  <si>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</si>
  <si>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</si>
  <si>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</si>
  <si>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</si>
  <si>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</si>
  <si>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</si>
  <si>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</si>
  <si>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</si>
  <si>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</si>
  <si>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</si>
  <si>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</si>
  <si>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</si>
  <si>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</si>
  <si>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</si>
  <si>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</si>
  <si>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</si>
  <si>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</si>
  <si>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</si>
  <si>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</si>
  <si>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</si>
  <si>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</si>
  <si>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</si>
  <si>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</si>
  <si>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</si>
  <si>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</si>
  <si>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</si>
  <si>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</si>
  <si>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</si>
  <si>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</si>
  <si>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</si>
  <si>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</si>
  <si>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</si>
  <si>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</si>
  <si>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</si>
  <si>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</si>
  <si>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</si>
  <si>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</si>
  <si>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</si>
  <si>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</si>
  <si>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</si>
  <si>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</si>
  <si>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</si>
  <si>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</si>
  <si>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</si>
  <si>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</si>
  <si>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</si>
  <si>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</si>
  <si>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</si>
  <si>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</si>
  <si>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</si>
  <si>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</si>
  <si>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</si>
  <si>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</si>
  <si>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</si>
  <si>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</si>
  <si>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</si>
  <si>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</si>
  <si>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</si>
  <si>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</si>
  <si>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</si>
  <si>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</si>
  <si>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</si>
  <si>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</si>
  <si>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</si>
  <si>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</si>
  <si>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</si>
  <si>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</si>
  <si>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</si>
  <si>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</si>
  <si>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</si>
  <si>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</si>
  <si>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</si>
  <si>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</si>
  <si>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</si>
  <si>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</si>
  <si>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</si>
  <si>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</si>
  <si>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</si>
  <si>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</si>
  <si>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</si>
  <si>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</si>
  <si>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</si>
  <si>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</si>
  <si>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</si>
  <si>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</si>
  <si>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</si>
  <si>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</si>
  <si>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</si>
  <si>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</si>
  <si>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</si>
  <si>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</si>
  <si>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</si>
  <si>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</si>
  <si>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</si>
  <si>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</si>
  <si>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</si>
  <si>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</si>
  <si>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</si>
  <si>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</si>
  <si>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</si>
  <si>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</si>
  <si>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</si>
  <si>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</si>
  <si>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</si>
  <si>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</si>
  <si>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</si>
  <si>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</si>
  <si>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</si>
  <si>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</si>
  <si>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</si>
  <si>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</si>
  <si>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</si>
  <si>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</si>
  <si>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</si>
  <si>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</si>
  <si>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</si>
  <si>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</si>
  <si>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</si>
  <si>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</si>
  <si>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</si>
  <si>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</si>
  <si>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</si>
  <si>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</si>
  <si>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</si>
  <si>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</si>
  <si>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</si>
  <si>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</si>
  <si>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</si>
  <si>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</si>
  <si>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</si>
  <si>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</si>
  <si>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</si>
  <si>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</si>
  <si>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</si>
  <si>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</si>
  <si>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</si>
  <si>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</si>
  <si>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</si>
  <si>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</si>
  <si>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</si>
  <si>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</si>
  <si>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</si>
  <si>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</si>
  <si>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</si>
  <si>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</si>
  <si>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</si>
  <si>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</si>
  <si>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</si>
  <si>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</si>
  <si>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</si>
  <si>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</si>
  <si>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</si>
  <si>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</si>
  <si>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</si>
  <si>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</si>
  <si>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</si>
  <si>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</si>
  <si>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</si>
  <si>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</si>
  <si>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</si>
  <si>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</si>
  <si>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</si>
  <si>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</si>
  <si>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</si>
  <si>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</si>
  <si>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</si>
  <si>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</si>
  <si>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</si>
  <si>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</si>
  <si>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</si>
  <si>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</si>
  <si>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</si>
  <si>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</si>
  <si>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</si>
  <si>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</si>
  <si>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</si>
  <si>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</si>
  <si>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</si>
  <si>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</si>
  <si>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</si>
  <si>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</si>
  <si>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</si>
  <si>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</si>
  <si>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</si>
  <si>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</si>
  <si>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</si>
  <si>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</si>
  <si>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</si>
  <si>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</si>
  <si>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</si>
  <si>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</si>
  <si>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</si>
  <si>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</si>
  <si>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</si>
  <si>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</si>
  <si>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</si>
  <si>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</si>
  <si>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</si>
  <si>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</si>
  <si>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</si>
  <si>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</si>
  <si>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</si>
  <si>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</si>
  <si>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</si>
  <si>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</si>
  <si>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</si>
  <si>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</si>
  <si>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</si>
  <si>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</si>
  <si>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</si>
  <si>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</si>
  <si>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</si>
  <si>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</si>
  <si>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</si>
  <si>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</si>
  <si>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</si>
  <si>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</si>
  <si>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</si>
  <si>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</si>
  <si>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</si>
  <si>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</si>
  <si>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</si>
  <si>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</si>
  <si>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</si>
  <si>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</si>
  <si>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</si>
  <si>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</si>
  <si>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</si>
  <si>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</si>
  <si>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</si>
  <si>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</si>
  <si>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</si>
  <si>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</si>
  <si>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</si>
  <si>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</si>
  <si>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</si>
  <si>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</si>
  <si>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</si>
  <si>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</si>
  <si>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</si>
  <si>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</si>
  <si>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</si>
  <si>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</si>
  <si>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</si>
  <si>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</si>
  <si>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</si>
  <si>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</si>
  <si>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</si>
  <si>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</si>
  <si>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</si>
  <si>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</si>
  <si>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</si>
  <si>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</si>
  <si>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</si>
  <si>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</si>
  <si>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</si>
  <si>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</si>
  <si>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</si>
  <si>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</si>
  <si>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</si>
  <si>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</si>
  <si>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</si>
  <si>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</si>
  <si>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</si>
  <si>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</si>
  <si>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</si>
  <si>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</si>
  <si>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</si>
  <si>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</si>
  <si>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</si>
  <si>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</si>
  <si>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</si>
  <si>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</si>
  <si>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</si>
  <si>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</si>
  <si>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</si>
  <si>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</si>
  <si>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</si>
  <si>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</si>
  <si>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</si>
  <si>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</si>
  <si>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</si>
  <si>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</si>
  <si>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</si>
  <si>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</si>
  <si>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</si>
  <si>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</si>
  <si>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</si>
  <si>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</si>
  <si>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</si>
  <si>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</si>
  <si>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</si>
  <si>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</si>
  <si>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</si>
  <si>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</si>
  <si>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</si>
  <si>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</si>
  <si>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</si>
  <si>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</si>
  <si>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</si>
  <si>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</si>
  <si>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</si>
  <si>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</si>
  <si>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</si>
  <si>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</si>
  <si>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</si>
  <si>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</si>
  <si>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</si>
  <si>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</si>
  <si>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</si>
  <si>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</si>
  <si>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</si>
  <si>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</si>
  <si>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</si>
  <si>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</si>
  <si>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</si>
  <si>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</si>
  <si>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</si>
  <si>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</si>
  <si>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</si>
  <si>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</si>
  <si>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</si>
  <si>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</si>
  <si>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</si>
  <si>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</si>
  <si>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</si>
  <si>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</si>
  <si>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</si>
  <si>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</si>
  <si>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</si>
  <si>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</si>
  <si>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</si>
  <si>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</si>
  <si>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</si>
  <si>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</si>
  <si>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</si>
  <si>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</si>
  <si>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</si>
  <si>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</si>
  <si>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</si>
  <si>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</si>
  <si>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</si>
  <si>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</si>
  <si>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</si>
  <si>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</si>
  <si>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</si>
  <si>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</si>
  <si>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</si>
  <si>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</si>
  <si>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</si>
  <si>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</si>
  <si>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</si>
  <si>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</si>
  <si>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</si>
  <si>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</si>
  <si>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</si>
  <si>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</si>
  <si>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</si>
  <si>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</si>
  <si>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</si>
  <si>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</si>
  <si>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</si>
  <si>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</si>
  <si>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</si>
  <si>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</si>
  <si>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</si>
  <si>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</si>
  <si>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</si>
  <si>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</si>
  <si>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</si>
  <si>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</si>
  <si>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</si>
  <si>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</si>
  <si>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</si>
  <si>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</si>
  <si>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</si>
  <si>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</si>
  <si>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</si>
  <si>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</si>
  <si>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</si>
  <si>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</si>
  <si>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</si>
  <si>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</si>
  <si>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</si>
  <si>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</si>
  <si>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</si>
  <si>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</si>
  <si>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</si>
  <si>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</si>
  <si>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</si>
  <si>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</si>
  <si>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</si>
  <si>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</si>
  <si>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</si>
  <si>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</si>
  <si>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</si>
  <si>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</si>
  <si>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</si>
  <si>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</si>
  <si>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</si>
  <si>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</si>
  <si>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</si>
  <si>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</si>
  <si>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</si>
  <si>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</si>
  <si>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</si>
  <si>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</si>
  <si>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</si>
  <si>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</si>
  <si>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</si>
  <si>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</si>
  <si>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</si>
  <si>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</si>
  <si>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</si>
  <si>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</si>
  <si>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</si>
  <si>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</si>
  <si>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</si>
  <si>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</si>
  <si>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</si>
  <si>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</si>
  <si>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</si>
  <si>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</si>
  <si>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</si>
  <si>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</si>
  <si>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</si>
  <si>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</si>
  <si>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</si>
  <si>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</si>
  <si>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</si>
  <si>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</si>
  <si>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</si>
  <si>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</si>
  <si>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</si>
  <si>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</si>
  <si>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</si>
  <si>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</si>
  <si>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</si>
  <si>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</si>
  <si>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</si>
  <si>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</si>
  <si>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</si>
  <si>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</si>
  <si>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</si>
  <si>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</si>
  <si>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</si>
  <si>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</si>
  <si>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</si>
  <si>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</si>
  <si>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</si>
  <si>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</si>
  <si>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</si>
  <si>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</si>
  <si>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</si>
  <si>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</si>
  <si>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</si>
  <si>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</si>
  <si>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</si>
  <si>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</si>
  <si>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</si>
  <si>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</si>
  <si>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</si>
  <si>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</si>
  <si>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</si>
  <si>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</si>
  <si>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</si>
  <si>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</si>
  <si>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</si>
  <si>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</si>
  <si>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</si>
  <si>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</si>
  <si>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</si>
  <si>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</si>
  <si>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</si>
  <si>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</si>
  <si>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</si>
  <si>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</si>
  <si>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</si>
  <si>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</si>
  <si>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</si>
  <si>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</si>
  <si>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</si>
  <si>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</si>
  <si>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</si>
  <si>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</si>
  <si>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</si>
  <si>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</si>
  <si>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</si>
  <si>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</si>
  <si>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</si>
  <si>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</si>
  <si>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</si>
  <si>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</si>
  <si>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</si>
  <si>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</si>
  <si>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</si>
  <si>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</si>
  <si>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</si>
  <si>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</si>
  <si>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</si>
  <si>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</si>
  <si>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</si>
  <si>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</si>
  <si>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</si>
  <si>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</si>
  <si>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</si>
  <si>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</si>
  <si>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</si>
  <si>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</si>
  <si>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</si>
  <si>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</si>
  <si>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</si>
  <si>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</si>
  <si>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</si>
  <si>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</si>
  <si>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</si>
  <si>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</si>
  <si>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</si>
  <si>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</si>
  <si>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</si>
  <si>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</si>
  <si>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</si>
  <si>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</si>
  <si>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</si>
  <si>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</si>
  <si>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</si>
  <si>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</si>
  <si>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</si>
  <si>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</si>
  <si>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</si>
  <si>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</si>
  <si>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</si>
  <si>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</si>
  <si>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</si>
  <si>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</si>
  <si>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</si>
  <si>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</si>
  <si>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</si>
  <si>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</si>
  <si>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</si>
  <si>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</si>
  <si>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</si>
  <si>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</si>
  <si>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</si>
  <si>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</si>
  <si>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</si>
  <si>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</si>
  <si>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</si>
  <si>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</si>
  <si>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</si>
  <si>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</si>
  <si>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</si>
  <si>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</si>
  <si>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</si>
  <si>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</si>
  <si>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</si>
  <si>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</si>
  <si>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</si>
  <si>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</si>
  <si>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</si>
  <si>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</si>
  <si>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</si>
  <si>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</si>
  <si>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</si>
  <si>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</si>
  <si>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</si>
  <si>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</si>
  <si>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</si>
  <si>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</si>
  <si>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</si>
  <si>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</si>
  <si>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</si>
  <si>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</si>
  <si>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</si>
  <si>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</si>
  <si>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</si>
  <si>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</si>
  <si>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</si>
  <si>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</si>
  <si>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</si>
  <si>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</si>
  <si>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</si>
  <si>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</si>
  <si>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</si>
  <si>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</si>
  <si>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</si>
  <si>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</si>
  <si>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</si>
  <si>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</si>
  <si>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</si>
  <si>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</si>
  <si>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</si>
  <si>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</si>
  <si>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</si>
  <si>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</si>
  <si>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</si>
  <si>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</si>
  <si>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</si>
  <si>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</si>
  <si>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</si>
  <si>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</si>
  <si>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</si>
  <si>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</si>
  <si>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</si>
  <si>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</si>
  <si>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</si>
  <si>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</si>
  <si>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</si>
  <si>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</si>
  <si>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</si>
  <si>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</si>
  <si>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</si>
  <si>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</si>
  <si>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</si>
  <si>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</si>
  <si>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</si>
  <si>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</si>
  <si>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</si>
  <si>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</si>
  <si>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</si>
  <si>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</si>
  <si>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</si>
  <si>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</si>
  <si>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</si>
  <si>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</si>
  <si>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</si>
  <si>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</si>
  <si>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</si>
  <si>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</si>
  <si>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</si>
  <si>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</si>
  <si>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</si>
  <si>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</si>
  <si>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</si>
  <si>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</si>
  <si>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</si>
  <si>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</si>
  <si>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</si>
  <si>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</si>
  <si>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</si>
  <si>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</si>
  <si>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</si>
  <si>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</si>
  <si>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</si>
  <si>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</si>
  <si>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</si>
  <si>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</si>
  <si>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</si>
  <si>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</si>
  <si>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</si>
  <si>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</si>
  <si>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</si>
  <si>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</si>
  <si>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</si>
  <si>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</si>
  <si>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</si>
  <si>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</si>
  <si>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</si>
  <si>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</si>
  <si>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</si>
  <si>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</si>
  <si>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</si>
  <si>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</si>
  <si>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</si>
  <si>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</si>
  <si>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</si>
  <si>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</si>
  <si>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</si>
  <si>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</si>
  <si>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</si>
  <si>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</si>
  <si>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</si>
  <si>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</si>
  <si>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</si>
  <si>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</si>
  <si>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</si>
  <si>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</si>
  <si>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</si>
  <si>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</si>
  <si>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</si>
  <si>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</si>
  <si>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</si>
  <si>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</si>
  <si>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</si>
  <si>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</si>
  <si>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</si>
  <si>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</si>
  <si>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</si>
  <si>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</si>
  <si>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</si>
  <si>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</si>
  <si>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</si>
  <si>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</si>
  <si>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</si>
  <si>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</si>
  <si>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</si>
  <si>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</si>
  <si>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</si>
  <si>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</si>
  <si>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</si>
  <si>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</si>
  <si>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</si>
  <si>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</si>
  <si>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</si>
  <si>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</si>
  <si>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</si>
  <si>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</si>
  <si>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</si>
  <si>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</si>
  <si>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</si>
  <si>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</si>
  <si>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</si>
  <si>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</si>
  <si>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</si>
  <si>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</si>
  <si>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</si>
  <si>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</si>
  <si>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</si>
  <si>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</si>
  <si>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</si>
  <si>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</si>
  <si>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</si>
  <si>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</si>
  <si>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</si>
  <si>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</si>
  <si>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</si>
  <si>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</si>
  <si>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</si>
  <si>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</si>
  <si>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</si>
  <si>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</si>
  <si>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</si>
  <si>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</si>
  <si>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</si>
  <si>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</si>
  <si>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</si>
  <si>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</si>
  <si>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</si>
  <si>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</si>
  <si>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</si>
  <si>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</si>
  <si>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</si>
  <si>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</si>
  <si>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</si>
  <si>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</si>
  <si>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t>Název instituce</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</si>
  <si>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</si>
  <si>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</si>
  <si>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</si>
  <si>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</si>
  <si>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</si>
  <si>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Vložte kopii písemného potvrzení člena vedoucího orgánu nebo vrcholného vedení, např. ve formátu pdf.</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</si>
  <si>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</si>
  <si>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</si>
  <si>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</si>
  <si>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</si>
  <si>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</si>
  <si>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</si>
  <si>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</si>
  <si>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</si>
  <si>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</si>
  <si>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</si>
  <si>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</si>
  <si>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</si>
  <si>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</si>
  <si>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</si>
  <si>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</si>
  <si>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</si>
  <si>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</si>
  <si>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</si>
  <si>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</si>
  <si>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</si>
  <si>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</si>
  <si>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</si>
  <si>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</si>
  <si>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</si>
  <si>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</si>
  <si>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</si>
  <si>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</si>
  <si>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</si>
  <si>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</si>
  <si>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</si>
  <si>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</si>
  <si>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</si>
  <si>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</si>
  <si>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</si>
  <si>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</si>
  <si>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</si>
  <si>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</si>
  <si>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</si>
  <si>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</si>
  <si>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</si>
  <si>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</si>
  <si>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</si>
  <si>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</si>
  <si>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</si>
  <si>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</si>
  <si>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</si>
  <si>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</si>
  <si>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</si>
  <si>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</si>
  <si>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</si>
  <si>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</si>
  <si>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</si>
  <si>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</si>
  <si>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Malá a nepříliš složitá kotovaná</t>
  </si>
  <si>
    <t>Ostatní kotovaná</t>
  </si>
  <si>
    <t>Malá a nepříliš složitá nekotovaná</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</si>
  <si>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</si>
  <si>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</si>
  <si>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</si>
  <si>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</si>
  <si>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</si>
  <si>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</si>
  <si>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</si>
  <si>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</si>
  <si>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</si>
  <si>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</si>
  <si>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</si>
  <si>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Československá obchodní banka</t>
  </si>
  <si>
    <t>Not applicable</t>
  </si>
  <si>
    <t>0</t>
  </si>
  <si>
    <t>Přístup k hodnocení přiměřenosti vnitřně stanoveného kapitálu
Skupina ČSOB řídí svůj kapitálový poměr s cílem zajistit její dostatečnou úroveň i po zohlednění přirozeného růstu objemů obchodů a s ohledem na potenciální negativní makroekonomický vývoj. Skupina ČSOB posuzuje současně jak regulatorní hodnotu kapitálového poměru (tzv. Pilíř 1), tak i vnitřně stanovenou hodnotu kapitálového poměru (tzv. Pilíř 2, též systém vnitřně stanoveného kapitálu). V souladu s požadavky tzv. druhého pilíře Basel III, byl ve Skupině implementován systém vnitřně stanoveného kapitálu (ICAAP). Vedle standardních pravidel pro určení minimální výše kapitálové přiměřenosti slouží tento proces k určování kapitálových požadavků zohledňujících celkový rizikový profil Skupiny a porovnává tyto požadavky s kapitálem, který má Skupina k dispozici ke krytí rizik. ICAAP zohledňuje také rizika, kterým bude nebo by mohla být Skupina vystavena a pokrývá jak současnou, tak budoucí situaci v oblasti kapitálové přiměřenosti v rámci tříletého horizontu. Prognóza pracuje jak se základním scénářem, který bere v úvahu předpokládaný vnitřní a vnější růst, tak i alternativním – stressovým scénářem. Soubor pravidelných analýz doplňuje skupina hloubkovými stress-testy vybraných portfolií, dle aktuálních hrozeb</t>
  </si>
  <si>
    <t>Na vyžádání daného příslušného orgánu výsledek interního postupu pro hodnocení kapitálové přiměřenosti instituce
Obezřetnostní pravidla Basel III, respektive jim odpovídající evropská regulace ve formě příslušné směrnice a nařízení (CRD IV/CRR), s sebou přináší, mimo jiné, nové a přísnější kapitálové požadavky na finanční instituce. Podle těchto pravidel byla minimální hodnota ukazatele vysoce kvalitního kapitálu Tier 1 zvýšena ze 4 % podle Basel II na úroveň 6 % rizikově vážených aktiv, přičemž jeho nejkvalitnější část - kmenový kapitál - musí být minimálně na úrovni 4.5 % rizikově vážených aktiv. Nad uvedené minimální požadavky musí instituce udržovat další kapitálové rezervy, tzv. kapitálové polštáře, ve formě kmenového kapitálu, jako je bezpečnostní kapitálová rezerva ve výši 2.5 % či kapitálová rezerva ke krytí systémových rizik. Navíc je od roku 2014 národním regulátorům k dispozici možnost zavedení proticyklické kapitálové rezervy v rozmezí 0 – 2.5 % z celkového objemu rizikové expozice, kdy bylo první využití této rezervy v evropských jurisdikcích ohlášeno v průběhu roku 2015. Skupina promítla tyto změny do pravidelného řízení rizik a kapitálu.           
Celkový požadavek ČNB na minimální kapitálový poměr ve stavu k 31.12.2022 činí pro ČSOB skupinu 16.51 % celkového kapitálu a zahrnuje minimální požadavek 8.0 %, Pilíř 2 rezervu ve výši 2.1 % a tzv. kapitálové polštáře (požadavek na bezpečnostní kapitálovou rezervu ve výši 2.5 %, na rezervu pro krytí systémového rizika ve výši 2.5 % a proticyklickou kapitálovou rezervu ve výši 1.41 % kmenového kapitálu).
ČSOB skupina vykazovala celkový kapitálový poměr k 31.12.2022 ve výši 20.28 %, (tj. ČSOB skupina více než dostatečně pokryla  kapitálové požadavky nového regulatorního rámce označovaného Basel III, který je platný od 1.1.2014). Na základě pravidelné simulace budoucího vývoje ve střednědobém horizontu v rámci Pilíře 2, která byla předložena ČNB, je skupina ČSOB schopna splnit požadavky ČNB na minimální kapitálové poměry v uvažovaných makroekonomických scénářích. Odhadované úrovně ukazatele kapitálového poměru představují přiměřený prostor pro další rozvíjení obchodních aktivit a zachování spravedlivé výše odměny akcionářům.</t>
  </si>
  <si>
    <t>Pokladní hotovost, hotovost u centrálních bank a ostatní vklady na požádání</t>
  </si>
  <si>
    <t>FINANČNÍ AKTIVA K OBCHODOVÁNÍ</t>
  </si>
  <si>
    <t>NEOBCHODNÍ FINANČNÍ AKTIVA POVINNĚ OCEŇOVANÁ V REÁLNÉ HODNOTĚ VYKÁZANÉ DO ZISKU NEBO ZTRÁTY</t>
  </si>
  <si>
    <t>FINANČNÍ AKTIVA V REÁLNÉ HODNOTĚ PROSTŘEDNICTVÍM OSTATNÍHO ÚPLNÉHO VÝSLEDKU</t>
  </si>
  <si>
    <t>Finanční aktiva v naběhlé hodnotě</t>
  </si>
  <si>
    <t>Deriváty – zajišťovací účetnictví</t>
  </si>
  <si>
    <t>ZMĚNY REÁLNÉ HODNOTY ZAJIŠŤOVANÝCH POLOŽEK V PORTFOLIU ZAJIŠŤOVACÍCH NÁSTROJŮ PROTI ÚROKOVÉMU RIZIKU</t>
  </si>
  <si>
    <t>INVESTICE DO DCEŘINÝCH PODNIKŮ, SPOLEČNÝCH PODNIKŮ A PŘIDRUŽENÝCH PODNIKŮ</t>
  </si>
  <si>
    <t>Hmotná aktiva</t>
  </si>
  <si>
    <t>Nehmotná aktiva</t>
  </si>
  <si>
    <t>Daňové pohledávky</t>
  </si>
  <si>
    <t>Neoběžná aktiva a vyřazované skupiny určené k prodeji</t>
  </si>
  <si>
    <t>FINANČNÍ ZÁVAZKY K OBCHODOVÁNÍ</t>
  </si>
  <si>
    <t>FINANČNÍ ZÁVAZKY V REÁLNÉ HODNOTĚ VYKÁZANÉ DO ZISKU NEBO ZTRÁTY</t>
  </si>
  <si>
    <t>Finanční závazky v naběhlé hodnotě</t>
  </si>
  <si>
    <t>Rezervy</t>
  </si>
  <si>
    <t>Daňové závazky</t>
  </si>
  <si>
    <t>Základní kapitál splatný na požádání</t>
  </si>
  <si>
    <t>Ostatní závazky</t>
  </si>
  <si>
    <t>Závazky zahrnuté ve vyřazovaných skupinách k prodeji</t>
  </si>
  <si>
    <t>Emisní ážio</t>
  </si>
  <si>
    <t>Kumulovaný ostatní úplný výsledek</t>
  </si>
  <si>
    <t>Nerozdělený zisk</t>
  </si>
  <si>
    <t>Ostatní rezervy</t>
  </si>
  <si>
    <t>Zisk nebo ztráta připadající vlastníkům mateřského podniku</t>
  </si>
  <si>
    <t>Československá obchodní banka, a. s.</t>
  </si>
  <si>
    <t>ISIN CZ0008000288</t>
  </si>
  <si>
    <t xml:space="preserve">Zákon č. 90/2012 Sb. o obchodních společnostech a družstvech (zákon o obchodních korporacích), ve znění pozdějších předpisů </t>
  </si>
  <si>
    <t>Individuální a (sub-)konsolidovaná</t>
  </si>
  <si>
    <t>kmenová akcie</t>
  </si>
  <si>
    <t>5.855 mil. Kč
(objem splaceného kapitálu v CET1 nástrojích)</t>
  </si>
  <si>
    <t>Vlastní kapitál akcionářů</t>
  </si>
  <si>
    <t>CZ</t>
  </si>
  <si>
    <t>Zbytek světa</t>
  </si>
  <si>
    <t>Skupina ČSOB v souladu s nařízením (EU) č. 575/2013 udržuje zásady a postupy pro identifikaci, řízení a sledování rizika nadměrné páky. 
Pákový poměr je na pravidelné bázi vyhodnocován a monitorován. Dlouhodobě se Pákový poměr pohybuje nad hranicí 3%. Podrobné postupy jsou definovány v návaznosti na přímo účinné regulační předpisy a skupinové standardy v rámci skupiny ovládající banky.</t>
  </si>
  <si>
    <t>Oproti stavu k 30.6.2022 pozorujeme nárůst kapitálu souběžně s poklesem celkové expozice pro pákový poměr. To vedlo k nárůstu pákového poměru o 1,08 procentního bodu na 4,48%.</t>
  </si>
  <si>
    <t/>
  </si>
  <si>
    <t>Šablona EU CR1: Výkonné a nevýkonné expozice a související rezerva</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</si>
  <si>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
Pohledávka je „po splatnosti“, pokud došlo k nesplnění právní povinnosti uhradit pohledávku včas a řádně, tj. klient je v prodlení s platbami jistiny, úroků (vyjma úroků z prodlení), nebo poplatků. Po přechodu na IFRS 9 se termín „se sníženou hodnotou“ pro účely účetnictví již nepoužívá. Místo toho se používá pojem „nevýkonná pohledávka“, jehož definice je shodná pro účely účetnictví a řízení rizik, kdy stage 3 je rovna defaultu.</t>
  </si>
  <si>
    <t>Rozsah expozic po splatnosti (více než 90 dní), které nejsou považovány za znehodnocené, a příslušné odůvodnění.
Jedná se o případy smluv, kdy došlo k pojistné události a klient čeká na pojistné plnění. V takovém případě klient nic nesplácí a čeká se, kolik a kdy pojišťovna vyplatí, aby se mohlo udělat konečné finanční vyrovnání. Pohledávky tedy dál stárnou, dostávají se nad 90 a více dní po splatnosti, nejedná se ovšem o default. U jiných případů smluv se jedná o stav, kdy se vozidlo vrátilo a je v procesu prodeje a čeká se na dofakturaci. Znovu se ovšem nejedná o default.</t>
  </si>
  <si>
    <t>Popis metod použitých k určení obecných a specifických úprav o úvěrové riziko.
Obecné úpravy o úvěrové riziko Skupina neprovádí. O metodách použitých ke specifickým úpravám o úvěrové riziko pojednává následující text. Od 1. ledna 2018 se Skupina řídí účetním standardem IFRS 9. Důsledkem jsou, v porovnání s předchozími roky, následující změny:
• Kategorizace portfolia,
• Metodologie výpočtu opravných položek, kde se místo konceptu utrpěné ztráty nově používá koncept očekávané ztráty.
Portfolio se člení do tří stagí, přičemž při rozřazování úvěrů do jednotlivých stagí jsou brány v potaz následující faktory:
• Výrazné zvýšení úvěrového rizika od počátečního zaúčtování úvěru,
• Splátky jistiny či úroků jsou v prodlení déle než 90 dní nebo jsou známy problémy s likviditou dané protistrany,
• Zhoršení úvěruschopnosti, která je promítnuta ve vyšším PD (pravděpodobnost selhání) ratingu klienta,
• Porušení původních podmínek smlouvy.
Za účelem vyhodnocení, zdali došlo k výraznému zvýšení úvěrového rizika od počátečního poskytnutí úvěru, které by mohlo mít za následek přesun úvěru do stage 2, byl vyvinut symetrický víceúrovňový přístup (MTA). Pro úvěrová portfolia využívá Skupina pětistupňový přístup. Tento MTA je „waterfall“ (vodopádový) přístup s následujícími pěti stupni: 
1. Zhoršení interního PD ratingu klienta (odvozeno od PD použitého pro výpočet kapitálového požadavku) o dva a více stupňů od počátečního zaúčtování úvěru, pro retailové expozice se jedná 
o navýšení pravděpodobnosti výskytu selhání o 400 %, což je ekvivalentní ke zhoršení PD ratingu o dva stupně,
2. Expozici je poskytnuta úleva (Forbearance),
3. Expozice je v prodlení více než 30 dní,
4. Interní PD rating je roven 9 nebo jeho ekvivalentu pro retailové expozice,
5. Kolektivní vyhodnocení – manuální přesun založený na expertním posouzení informací o budoucím sociálním, politickém, regionálním a ekonomickém vývoji, které nejsou zohledněny v PD modelech.
V případě, že se pohledávka stane nevýkonnou, je (v závislosti na přístupu dle typu klienta) klient/pohledávka přesunut/a do stage 3.
Skupina využívá možnosti výjimky nízkého úvěrového rizika pro dluhové cenné papíry zařazené do Treasury a ALM (řízení aktiv a pasiv) portfolií.  Tzn. všechny expozice, které mají interní rating PD 1 – PD 3 zůstávají ve stage 1.
Tento účetní standard také zavedl pravidla pro přidělení do stage pro takzvaná POCI (purchased or originated credit-impaired) aktiva. Jedná se o aktiva, která se dostala na knihy banky již ve stavu selhání. Tato aktiva se v případě uzdravení přesouvají ze stage 3 do stage 2, ale za žádných okolností není možný jejich přesun do stage 1. Daná metodika se týká také finančních aktiv s úlevou, u kterých vinou úlevy došlo k zániku původního aktiva a vzniku aktiva nového, které již v době prvotního zaúčtování bylo v selhání.
Očekávaná úvěrová ztráta (opravná položka) je vypočítána na 12-ti měsíční bázi pro stage 1 a na celo-životní bázi pro stage 2 a stage 3.
Skupina vyvinula několik různých IFRS 9 modelů pro různé kombinace produktu a typu protistrany, jejichž účelem je dosáhnout správného výpočtu opravných položek. Ty jsou spočteny jako součet diskontovaných součinů IFRS 9 pravděpodobnosti selhání (PD), velikosti expozice v selhání (EaD) a ztráty plynoucí ze selhání (LGD) upravených o předpokládané splacení, a to v horizontu 12 měsíců nebo celé životnosti pohledávky v závislosti na přidělené stagi. Konečná hodnota opravné položky je vypočítána jako vážený součet opravných položek ze tří různých makroekonomických scénářů. Mezi uvažované makroekonomické ukazatele se řadí růst HDP, míra nezaměstnanosti, mezibankovní úroková míra, směnný kurz, výnos státních dluhopisů, ceny nemovitostí a inflace.
Ve výjimečným případech, kdy modelově spočtená opravná položka nereflektuje spolehlivý odhad očekávané ztráty vzhledem k dostupným informacím o budoucím sociálním, politickém, regionálním a ekonomickém vývoji, má management možnost opravnou položku na základě expertního názoru upravit.
Pro záruky, akreditivy a nečerpané úvěry jsou rezervy tvořeny stejným způsobem jako opravné položky pro úvěry a další pohledávky.</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</si>
  <si>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
Vlastní definice restrukturalizovaných expozic se (principiálně) neliší od definice expozice s úlevou uvedené v příloze V prováděcího nařízení Komise (EU) č. 680/2014.</t>
  </si>
  <si>
    <t>Výkonné expozice – Kumulované ztráty ze znehodnocení a rezervy</t>
  </si>
  <si>
    <t xml:space="preserve">Nevýkonné expozice – Kumulované ztráty ze znehodnocení, kumulované negativní změny reálné hodnoty z titulu úvěrového rizika a rezerv </t>
  </si>
  <si>
    <t xml:space="preserve">Popis klíčových rysů zásad a procesů rozvahového a podrozvahového započtení s uvedením rozsahu, v jakém instituce rozvahové započtení používají
V rámci derivátových transakcí používá banka k účelu řízení kreditních rizik dohody o započtení typu ISDA a CMA. Tyto smlouvy, nebo jejich ekvivalenty, jsou aplikovány s většinou klientů, s nimiž má banka materiální derivátové expozice; kde materialita je měřena nominální hodnotou derivátu. V bance existuje systém limitů na protistrany (kde expozice je sledována na bázi MTM a nominálu). Tento systém sleduje vývoj limitů a jejich možné překročení na "téměř" real-time bázi. V případě překročení limitů je daný dealer povinný pozici uzavřít, nebo je možné dočasné schválení překročení limitu, doplněné o plán na jeho snížení. Pokud je to možné, překročení se řeší ex-ante, ještě než se materializuje. Procesně za přípravu a správu odpovídá vždy odpovědný business segment (první linie), který spolupracuje s právním oddělením. Pro účely regulatorního výpočtu rizikově vážených aktiv nechává banka každou jednotlivou smlouvu schvalovat Českou národní bankou.
</t>
  </si>
  <si>
    <t>Klíčové rysy zásad a procesů oceňování a řízení způsobilého kolaterálu
Zajištění úvěrové angažovanosti (ÚA) je jedním z nástrojů, kterým banka ovlivňuje stupeň věřitelského rizika vyplývajícího z poskytnutí úvěru s cílem zajistit řádné splácení úvěru včetně příslušenství (tj. úroky a poplatky). Obecně platí, že čím je úvěr rizikovější a čím je doba splatnosti delší, tím kvalitnější způsob zajištění banka vyžaduje. Z tohoto pohledu je tedy zajištění poskytnuté ÚA jedním z klíčových nástrojů banky v oblasti minimalizace věřitelského rizika souvisejícího s poskytnutím úvěru. Zajištění ÚA je realizováno prostřednictvím tzv. zajišťovacích instrumentů, které svou samotnou existencí motivují klienty banky k úhradě svých závazků vyplývajících z poskytnuté ÚA a v případě potřeby zajišťují i nedobrovolné uhrazení pohledávek banky dlužníkem či třetí osobou. ČSOB provádí monitoring zajištění s cílem dosáhnout optimální zajištění pohledávek a minimalizovat úvěrové riziko vyplývající z poskytnuté ÚA.
Banka určuje zástavní hodnotu, která vyjadřuje hodnotu, případně cenu zajišťovacího instrumentu provedené v souladu se schválenými zásadami a postupy oceňování pro daný typ zajištění. Její stanovení vychází z definice tržní hodnoty dle mezinárodních standardů pro oceňování majetku (ISV) se zohledněním zákona č.151/97 Sb. O oceňování majetku (obecně odráží předpokládanou částku, za kterou by dané aktivum pravděpodobně bylo k datu ocenění směněno, a to mezi kupujícím a prodávajícím v transakci informovaných, samostatných a nezávislé jednajících subjektů za předpokladu vyhodnocení všech zjistitelných a známých rizik). Kde není možné stanovit tržní hodnotu, vychází se z hodnoty účetní. Zástavní hodnota je základem pro výpočet jistící hodnoty.</t>
  </si>
  <si>
    <t xml:space="preserve">Popis hlavních druhů kolaterálu přijímaných institucí za účelem snižování úvěrového rizika
</t>
  </si>
  <si>
    <t>Typ zajištění</t>
  </si>
  <si>
    <t>Typ ocenění</t>
  </si>
  <si>
    <t>Nemovitost</t>
  </si>
  <si>
    <t>znalec + portfoliové přecenění</t>
  </si>
  <si>
    <t>Ručení</t>
  </si>
  <si>
    <t>nominální hodnota ručení</t>
  </si>
  <si>
    <t>Pohledávky</t>
  </si>
  <si>
    <t>tržní hodnota / nominální hodnota pohledávek</t>
  </si>
  <si>
    <t>Movitá věc</t>
  </si>
  <si>
    <t>znalec + tržní hodnota</t>
  </si>
  <si>
    <t>Cenné papíry</t>
  </si>
  <si>
    <t>dle typu CP tržní hodnota</t>
  </si>
  <si>
    <t>Záruky</t>
  </si>
  <si>
    <t>nominální hodnota záruky</t>
  </si>
  <si>
    <t>Vklad</t>
  </si>
  <si>
    <t>nominální hodnota vkladu</t>
  </si>
  <si>
    <t>Typ produktu</t>
  </si>
  <si>
    <t>Požadavek na typ zajištění</t>
  </si>
  <si>
    <t>reverzní repo</t>
  </si>
  <si>
    <t>cenné papíry</t>
  </si>
  <si>
    <t>termínový úvěr</t>
  </si>
  <si>
    <t>n.a.</t>
  </si>
  <si>
    <t>kontokorentní úvěr</t>
  </si>
  <si>
    <t>revolvingový úvěr</t>
  </si>
  <si>
    <t>úvěry z kreditních karet</t>
  </si>
  <si>
    <t>odkup pohledávek</t>
  </si>
  <si>
    <t>pohledávky</t>
  </si>
  <si>
    <t>spotřební úvěry</t>
  </si>
  <si>
    <t>produkty finanční trhů s úvěrovým rizikem</t>
  </si>
  <si>
    <t>vystavené záruky</t>
  </si>
  <si>
    <t>záruky</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</si>
  <si>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
CDO/CDA máme zakázané.</t>
  </si>
  <si>
    <t>Informace o koncentracích tržního nebo úvěrového rizika v rámci snižování úvěrového rizika
Koncentrace na jednotlivé poskytovatele zajištění je sledována prostřednictvím interních limitů. Bonita poskytovatelů zajištění je pravidelně vyhodnocována.</t>
  </si>
  <si>
    <t>Česká republika</t>
  </si>
  <si>
    <t>Slovensko</t>
  </si>
  <si>
    <t>ostatní Evropa</t>
  </si>
  <si>
    <t>ostatní země</t>
  </si>
  <si>
    <t>Mezi klíčové prvky přijatých zásad ČSOB týkajících se povinného uveřejňování informací, které jsou stanoveny v interních předpisech ČSOB patří:</t>
  </si>
  <si>
    <t>-        vymezení rozsahu povinně uveřejňovaných informací</t>
  </si>
  <si>
    <t>-        stanovení způsobu a četnosti uveřejňování těchto informací</t>
  </si>
  <si>
    <t>-        určení příslušných útvarů a osob odpovědných za plnění jednotlivých činností, úkolů a kroků souvisejících s naplňováním povinnosti uveřejňování povinností</t>
  </si>
  <si>
    <t>-        stanovení harmonogramu jednotlivých kroků směřujících k naplnění této povinnosti, v relevantních případech stanovení konkrétních termínů pro realizaci těchto kroků</t>
  </si>
  <si>
    <t xml:space="preserve">-        vymezení jednotlivých kroků a odpovědností útvarů/osob – příprava podkladů pro zveřejnění, zpracování informací, kontrola a schválení informací určených ke zveřejnění, zajištění zveřejnění, kontrola zveřejnění </t>
  </si>
  <si>
    <t xml:space="preserve">-        stanovení zásad pro zpřístupňování informací  z pohledu hodnocení jejich podstatnosti, vyhrazenosti a důvěrnosti,  průběžné vyhodnocování přiměřenosti těchto zásad a vypracování zpráv o výsledku tohoto vyhodnocení ve stanovených termínech. </t>
  </si>
  <si>
    <t>Velká nekotovaná, která není G-SVI, Velký dceřinný podnik mateřské instituce v EU</t>
  </si>
  <si>
    <t>Hlavní orgán dohlížející na uplatňování zásad odměňování je Výbor pro odměňování, složení Zdeněk Tůma, Willy Kiekens, Ladislava Spielbergerová (zást. za zaměstnance). V roce 2021 zasedal 7x.</t>
  </si>
  <si>
    <t>Zásady odměňování jsou popsány v interní směrnici "Remunerační politika", která je schvalována Výborem pro odměňování a Dozorčí radou. Směrnice platí pro celou ČSOB skupinu s výjimkou těch společností, jichž předmět podnikání vyžaduje implementaci dalších specifických legislativních předpisů např. v oblasti obchodování s cennými papíry, pojišťovnictví, atd.</t>
  </si>
  <si>
    <t>Pozice mající podstatný vliv na rizikový profil instituce jsou identifikovány expertním týmem, který je složený ze specialistů v oblasti Risk, Compliance a HR. Tým se při identifikaci řídí kvalitativními a kvantitativními kritérii, které jsou dané platnou regulatorikou. (RTS a CRD V)</t>
  </si>
  <si>
    <t>V ČSOB 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za podstupování nepřiměřeného rizika a zajistit soulad s dlouhodobými zájmy skupiny ČSOB. Všechny systémy odměňování v rámci skupiny ČSOB a všechny individuální smlouvy o odměňování jsou plně v souladu s těmito zásadami odměňování skupiny ČSOB.</t>
  </si>
  <si>
    <t>Kritéria obsahují kvantitativní i kvalitativní prvky a zaměřují se na zachování současných hodnot i na vytváření budoucích. Kritéria/cíle jsou stanoveny na úrovni, kterou dokáže příslušná osoba přímo ovlivnit. Cíle by naopak neměly podněcovat nemístné riskování v rozporu s rizikovým apetitem společnosti nebo přílišný tlak na prodej produktů. Hodnotí se nejen „co“, ale i způsob, „jak“ je cílů dosahováno a do hodnocení způsobu „jak“ se rovněž zahrnuje cíl související s rizikem. Kritéria/cíle obsahují čtyři oblasti, skupinovou, rizikově orientovanou, individuální a cíl udržitelnosti.</t>
  </si>
  <si>
    <t>Ano přezkoumal a hlavním důvodem změn byla implementace nové evropské regulatoriky, především proporcionality, zvýraznění genderové neutrality a prodloužení odkládacích schémat ze 3 na 4 roky. Dopad na odměny byl nepřímý, mnohem více (i řadových zaměstnanců) začalo odkládat své variabilní odměny z kvantitativních důvodů (50 000 EUR nebo poměr variabilního a celkového příjmu) a většina odkládajících přešla z tří na čtyřleté odkládací schéma.</t>
  </si>
  <si>
    <t>Pracovníci interní kontroly nemají své roční cíle navázané na hospodářské výsledky společnosti.
Zaručené pohyblivé složky odměny nejsou ve společnosti využívány, odstupné je přiznáno jen v případě, že nedošlo k selhání zaměstnance nebo porušení pracovních podmínek. Bližší detaily jsou upraveny ve mzdovém řádu a remunerační politice.</t>
  </si>
  <si>
    <t>Všichni zaměstnanci s významným vlivem na rizikový profil společnosti mají individuální rizikově orientované cíle v souhrnné váze nejméně 30%. Cíle jsou nastavované s ohledem na danou pozici. Vyhodnocovány jsou příslušnými odbornými útvary (Řízení rizik, Compliance) a jejich vyhodnocení (a případné porušení) je předkládáno představenstvu a Výboru pro odměňování, kteří rozhodují o případném dopadu do odměn. Zohlednění budoucích rizik je navázáno na povinné regulatorní mechanizmy, tedy ex-post nástroje jako malus či claw back či splnění risk gateways.</t>
  </si>
  <si>
    <t>Maximální poměry mezi pevnou a pohyblivou složku odměny v ČSOB
Je-li celková pevná roční odměna nižší než 50.000 EUR, potom maximální pohyblivá odměna = 100% pevné složky roční odměny
Je-li celková pevná roční odměna mezi 50.000 a 100.000 EUR, potom maximální pohyblivá odměna = 50.000 EUR
Je-li celková pevná roční odměna více než 100.000 EUR, potom maximální pohyblivá odměna = 50% pevné složky roční odměny</t>
  </si>
  <si>
    <t>Hlavní kritéria ukazatelů výkonnosti instituce jsou EVA (Economic value added) pro odložené bonusy &amp; RAP pro roční hodnocení.</t>
  </si>
  <si>
    <t>Akcie ČSOB nejsou veřejně obchodovatelné a není na ně tedy navázán žádný nástroj. U zaměstnanců a statutárů odkládajících variabilní odměny je virtuální certifikát navázán z 50% na vývoj ceny akcií skupiny KBC.</t>
  </si>
  <si>
    <t>Opatření jsou podrobněji popsána v Remunerační politice, jedná se zejména o nevyplacení či krácení ročních bonusů a u zaměstnanců a statutárů odkládajících variabilní odměny se jedná o částečné nebo úplné krácení odložených odměn. Hlavními kritérii jsou především celkový kapitálový požadavek, LCR, NSFR, ICM a zisk, čistý zisk a RAP.</t>
  </si>
  <si>
    <t>Členové představenstva ČSOB odkládají 50% nebo 60% variabilní odměny na dobu 5 let, 50% ve VIC
Členové představenstva a dozorčí rady Hypoteční banky, ČSOBS a ostatní KIS (Key Identified Staff) odkládají 40% nebo 60% (dle výše příjmů) na dobu 4 let, 50 % ve VIC</t>
  </si>
  <si>
    <r>
      <rPr>
        <b/>
        <sz val="11"/>
        <rFont val="Calibri"/>
        <family val="2"/>
        <charset val="238"/>
      </rPr>
      <t>Malus může být uplatněn takto:</t>
    </r>
    <r>
      <rPr>
        <sz val="11"/>
        <rFont val="Calibri"/>
        <family val="2"/>
      </rPr>
      <t xml:space="preserve">
1.	na pohyblivou odměnu dotčené osoby v případě prokázaného porušení prac. povinností nebo závažné chyby (např. porušení kodexu chování a jiných vnitř. pravidel, zejména pokud jde o rizika, použití zavádějících informací atd.) či prokázaného podvodu nebo účasti na speciálním mechanismu, který má za účel či důsledek podporu daňových podvodů třetích stran,
2.	na pohyblivou odměnu dotčených osob skupiny ČSOB a/nebo dceřiné společnosti v případě, že skupina ČSOB a/nebo dceřiná společnost utrpí výrazný pokles finanční výkonnosti v důsledku porušení pracovních povinností nebo závažné chyby dotčené osoby dle bodu 1 tohoto odstavce. Výrazný pokles je definován jako pokles buď čistého výsledku, nebo rizikově upraveného zisku skupiny ČSOB a/nebo dceřiné společnosti v roce předcházejícím roku uvolnění nejméně o 25 % ve srovnání s rokem nabytí nároku,
3.	na pohyblivou odměnu dotčených osob Skupiny ČSOB a/nebo dceřiné společnosti v případě, že Skupina ČSOB a/nebo dceřiná společnost utrpí výrazný pokles finanční výkonnosti. Výrazný pokles je definován jako pokles buď čistého výsledku, nebo rizikově upraveného zisku skupiny ČSOB a/nebo dceřiné společnosti v roce předcházejícím roku uvolnění nejméně o 50 % ve srovnání s rokem nabytí nároku,
4.	na variabilní odměnu dotčených osob Skupiny ČSOB a/nebo dceřiné společnosti v případě záporného čistého výsledku nebo záporného zisku skupiny ČSOB a/nebo dceřiné společnosti očištěného o riziko v roce předcházejícím roku uvolnění,
5.	na pohyblivou odměnu dotčených osob Skupiny ČSOB a/nebo dceřiné společnosti v případě, že Skupina ČSOB a/nebo dceřiná společnost, ve kterém identifikovaná osoba pracuje, utrpí významné selhání systému řízení rizik (které se např. odrazí ve výrazném zvýšení kapitálového požadavku),
6.	na pohyblivou odměnu dotčené osoby v případě jakékoli regulační sankce, k jejichž uvalení přispělo jednání této osoby.
</t>
    </r>
    <r>
      <rPr>
        <b/>
        <sz val="11"/>
        <rFont val="Calibri"/>
        <family val="2"/>
        <charset val="238"/>
      </rPr>
      <t>Malus se bude vztahovat na odložené částky, které ještě nebyly uvolněné a vztahují se k nárokovému roku.</t>
    </r>
    <r>
      <rPr>
        <sz val="11"/>
        <rFont val="Calibri"/>
        <family val="2"/>
      </rPr>
      <t xml:space="preserve">
Výbor o odměňování skupiny ČSOB doporučí vhodné procento malusu. Při určování procenta (od 0 % do 100 %) by měl výbor pro odměňování zohlednit všechny tyto faktory:
•	dopad na finanční situaci Skupiny ČSOB a/nebo dceřiné společnosti,
•	závažnost skutečností, které nastaly, a k roli, kterou v nich hrál příslušná dotčená osoba,
•	všechny okolnosti, které jsou obecně relevantní pro incidenty uvedené v bodech 1 až 6 v části B tohoto článku.
Konečné rozhodnutí, zda by měl být malus použit a jaké procento by mělo být uplatněno, činí dozorčí rada skupiny ČSOB.
</t>
    </r>
    <r>
      <rPr>
        <b/>
        <sz val="11"/>
        <rFont val="Calibri"/>
        <family val="2"/>
        <charset val="238"/>
      </rPr>
      <t>Vedle toho lze v případě incidentů uvedených v bodech 1 a 6 odstavce B tohoto článku uplatnit clawback na pohyblivou odměnu založenou na celkovém výkonu. Výbor pro odměňování skupiny ČSOB doporučí vhodné procento clawbacku s přihlédnutím k závažnosti skutečností, které nastaly, a k roli, kterou v nich hrál příslušná dotčená osoba, Konečné rozhodnutí přijímá dozorčí rada skupiny ČSOB.</t>
    </r>
  </si>
  <si>
    <t>Roční odměny jsou vázány na vyhodnocení několika bloků kritérií, přičemž dle typu pozice se mohou použít jen některé bloky. Jedná se o  osobní a rizikové cíle, na cíl(e) udržitelnoti, kolektivní cíl a na obchodní výsledky měřené pomocí meziročního srovnání zisku upraveného o rizika (RAP - Risk Adjusted Profit). U zaměstnanců, kteří odkládají své variabilní odměny, je 50% část ovlivněna virtuálním investičním certifikátem, který je z 50% navázán na vývoj ČSOB Group EVA (tedy na ukazatel výkonnosti skupiny) a z 50% na vývoj ceny akcií skupiny KBC.</t>
  </si>
  <si>
    <t>Na případnou žádost jsme připraveni</t>
  </si>
  <si>
    <t>Využíváme odchylky dle čl. 94 odst. 3 a to pouze na základě písmene b), pokud identifikované osoby nedosahují ani jednoho kvantitativního kritéria, jejich variabilní příjmy se neodkládají. V současné době se v ČSOB jedná o 32 osob. Suma fixnich odměn je 68,2M CZK a suma variabilní je 20,3M CZK.</t>
  </si>
  <si>
    <t>Informace jsou interně zpřístupněny v Remunerační politice a mzdovém řádu. Veřejně potom ve stručnější podobě ve Výroční zprávě a dalších povinně zveřejňovaných reportech.</t>
  </si>
  <si>
    <t>Zastřešující rámec ČSOB Skupiny pro řízení likviditního rizika (ČSOB Group Liquidity Risk Management Framework - LRMF) definuje standardy a postupy pro řízení likviditního rizika a zajišťuje, že proces řízení rizik je jednotně implementován v celé Skupině ČSOB. Dále zmíněný LRMF rozpracovává konkrétní metody, procesy, nástroje a strategie používané pro řízení rizika likvidity včetně uplatňovaných limitů.</t>
  </si>
  <si>
    <t>Představenstvo (BoD) a Výbor pro dohled nad rizikem a kapitálem (RCOC) mají nejvyšší rozhodovací pravomoci v oblasti řízení rizik a nastavují v rámci schvalovaného rizikového apetitu míru akceptovaného rizika. Tento základní rámec se promítá do souboru limitů rizika likvidity, které slouží jako pevný základ pro proces řízení rizika likvidity. Za nezávislé sledování podstupovaných rizik v oblasti likvidity a financování je zodpovědný útvar Řízení finančních rizik.</t>
  </si>
  <si>
    <r>
      <t>Samotné řízení rizika likvidity vychází z třístupňového modelu řízení rizik v mateřské Skupině KBC, který je implementován i ve Skupině ČSOB. Za první linii obrany (1</t>
    </r>
    <r>
      <rPr>
        <vertAlign val="superscript"/>
        <sz val="12"/>
        <color theme="1"/>
        <rFont val="Calibri"/>
        <family val="2"/>
        <charset val="238"/>
        <scheme val="minor"/>
      </rPr>
      <t>st</t>
    </r>
    <r>
      <rPr>
        <sz val="12"/>
        <color theme="1"/>
        <rFont val="Calibri"/>
        <family val="2"/>
        <scheme val="minor"/>
      </rPr>
      <t xml:space="preserve"> Line of Defence [LoD]) je považován obchodní útvar, kterým svými rozhodnutími přímo ovlivňuje míru podstupovaného rizika. Druhou linii obrany (2</t>
    </r>
    <r>
      <rPr>
        <vertAlign val="superscript"/>
        <sz val="12"/>
        <color theme="1"/>
        <rFont val="Calibri"/>
        <family val="2"/>
        <charset val="238"/>
        <scheme val="minor"/>
      </rPr>
      <t>nd</t>
    </r>
    <r>
      <rPr>
        <sz val="12"/>
        <color theme="1"/>
        <rFont val="Calibri"/>
        <family val="2"/>
        <scheme val="minor"/>
      </rPr>
      <t xml:space="preserve"> LoD) představuje útvar řízení rizik, který zajišťuje nezávislý monitoring a reporting nad dodržováním schváleného rizikového apetitu a schválených limitů pro vrcholové vedení banky. Třetí linii obrany (3</t>
    </r>
    <r>
      <rPr>
        <vertAlign val="superscript"/>
        <sz val="12"/>
        <color theme="1"/>
        <rFont val="Calibri"/>
        <family val="2"/>
        <charset val="238"/>
        <scheme val="minor"/>
      </rPr>
      <t>rd</t>
    </r>
    <r>
      <rPr>
        <sz val="12"/>
        <color theme="1"/>
        <rFont val="Calibri"/>
        <family val="2"/>
        <scheme val="minor"/>
      </rPr>
      <t xml:space="preserve"> LoD) tvoří Interní Audit, který provádí nezávislou kontrolu procesů a postupů 1</t>
    </r>
    <r>
      <rPr>
        <vertAlign val="superscript"/>
        <sz val="12"/>
        <color theme="1"/>
        <rFont val="Calibri"/>
        <family val="2"/>
        <charset val="238"/>
        <scheme val="minor"/>
      </rPr>
      <t>st</t>
    </r>
    <r>
      <rPr>
        <sz val="12"/>
        <color theme="1"/>
        <rFont val="Calibri"/>
        <family val="2"/>
        <scheme val="minor"/>
      </rPr>
      <t xml:space="preserve"> LoD a 2</t>
    </r>
    <r>
      <rPr>
        <vertAlign val="superscript"/>
        <sz val="12"/>
        <color theme="1"/>
        <rFont val="Calibri"/>
        <family val="2"/>
        <charset val="238"/>
        <scheme val="minor"/>
      </rPr>
      <t>nd</t>
    </r>
    <r>
      <rPr>
        <sz val="12"/>
        <color theme="1"/>
        <rFont val="Calibri"/>
        <family val="2"/>
        <scheme val="minor"/>
      </rPr>
      <t xml:space="preserve"> LoD. Specificky v případě řízení likvidity a rizika likvidity vykonává funkci 1</t>
    </r>
    <r>
      <rPr>
        <vertAlign val="superscript"/>
        <sz val="12"/>
        <color theme="1"/>
        <rFont val="Calibri"/>
        <family val="2"/>
        <charset val="238"/>
        <scheme val="minor"/>
      </rPr>
      <t>st</t>
    </r>
    <r>
      <rPr>
        <sz val="12"/>
        <color theme="1"/>
        <rFont val="Calibri"/>
        <family val="2"/>
        <scheme val="minor"/>
      </rPr>
      <t xml:space="preserve"> LoD útvar Řízení aktiv a pasiv a funkci 2</t>
    </r>
    <r>
      <rPr>
        <vertAlign val="superscript"/>
        <sz val="12"/>
        <color theme="1"/>
        <rFont val="Calibri"/>
        <family val="2"/>
        <charset val="238"/>
        <scheme val="minor"/>
      </rPr>
      <t>nd</t>
    </r>
    <r>
      <rPr>
        <sz val="12"/>
        <color theme="1"/>
        <rFont val="Calibri"/>
        <family val="2"/>
        <scheme val="minor"/>
      </rPr>
      <t xml:space="preserve"> LoD útvar Řízení finančních rizik. Obě funkce jsou outsourcovány z dceřiných společností (zejména Hypoteční banka a ČSOB Stavební Spořitelna) do ČSOB a jejich výkon je tak v rámci ČSOB Skupiny centralizován.</t>
    </r>
  </si>
  <si>
    <t>Likviditní pozice ČSOB Skupiny je sledována na denní úrovni v rámci operativního řízení likvidity. Na týdenní bázi je sestavován likviditní gap pokrývající rozvahové a vybrané podrozvahové položky umožňující identifikaci potenciálních strukturálních hrozeb a sledování spouštěcích mechanismů pro aktivaci pohotovostních plánů likvidity. Toto zahrnuje rovněž výpočet zátěžových testů dle příslušných regulatorních požadavků. S měsíční frekvencí jsou útvarem Řízení finančních rizik sestavovány regulatorní výkazy LCR, AMML a NSFR. Výsledky jsou prezentovány v týdenním reportu o riziku. Čtvrtletně jsou v Integrované zprávě o rizicích, která je předkládána RCC, dozorčí radě, představenstvu, RCOC a orgánům dohledu, vykazovány všechny hlavní ukazatele likvidity.</t>
  </si>
  <si>
    <t>Řízení likvidity a rizika likvidity je nedílnou součástí ročního plánovacího cyklu (APC) a procesu nastavení rizikového apetitu ČSOB Skupiny (RAS). V souladu se schválenou metodikou rozlišujeme obecně tři úrovně míry podstupovaného rizika - Low, Medium a High, přičemž pro každou z výše uvedených úrovní ja nedefinována sada ukazatelů, které tuto míru charakterizují (underpinning). Na základě rozhodnutí vrcholového vedení banky je stanoven cílový rizikový profil stanovující míru akceptovaného rizika. Po stanovení aktuálního rizikového profilu a identifikaci případných odchylek od schváleného cílového profilu se nastaví strategie a konkrétní kroky, jakým způsobem bude dosaženo souladu mezi aktuálním a cílovým rizikovým profilem, pokud se tyto liší. Tyto kroky a strategie jsou následně zohledněny v rámci APC.</t>
  </si>
  <si>
    <t xml:space="preserve">Pohotovostní plán banky rozlišuje tři úrovně likviditní krize - od málo závažné (způsobené selháním v operačním řízení likvidity s délkou trvání max. 1 den), přes střední (omezený dopad na obchodní činnosti s délkou trvání max. 1 týden), až po závažnou (se silným dopadem na obchodní činnost a s mediálním pokrytím). Pro každou z těchto úrovní jsou v rámci pohotovostního plánu stanoveny spouštěcí mechanismy, organizační zajištění, přesné postupy a sled kroků ke zvládnutí krize včetně předdefinovaných postupů k okamžitému posílení likviditní pozice banky. Funkčnost a proveditelnost pohotovostního plánu je pravidelně testována. </t>
  </si>
  <si>
    <t>Současný soubor zátěžových testů se skládá z LCR a tří scénářů projekce likviditního gapu - idiosynkratický, tržní a kombinovaný stres. Dále se provádí reverzní stresové testování, jehož výsledkem je míra odtoku primárních vkladů / vyčerpání rezervy likvidních aktiv vedoucí k vyschnutí veškeré likvidity v daném okamžiku.</t>
  </si>
  <si>
    <t>Risk Appetite Statement (RAS) odráží výši a typ rizika, které je ČSOB schopna a ochotna přijmout při plnění svých strategických cílů. Prohlášení odráží pohled představenstva a vrcholového vedení na podstupování rizik obecně a zejména na přijatelnou úroveň a skladbu rizik v souladu s požadovaným výnosem, přičemž likviditní riziko je nedílnou součástí tohoto dokumentu.</t>
  </si>
  <si>
    <t>LRMF definuje pravidla a postupy pro řízení rizika likvidity včetně zátěžového testování a to se zohledněním specifických rizikových faktorů pro jednotlivé obchodní činnosti a produkty ČSOB Skupiny. Používané ukazatele:
LCR : Tento ukazatel slouží ke sledování krátkodobé likvidity s cílem zajistit, aby si banka udržovala přiměřenou úroveň nezatížených, vysoce kvalitních aktiv, která lze přeměnit na hotovost, aby byla pokryta potřeba likvidity po dobu 30 dnů v rámci stresového scénáře stanoveného orgány dohledu.
NSFR/E-NSFR : Zaměřuje se na vyváženost a stabilitu zdrojů financování ve vztahu ke struktuře aktiv. Výše dostupného stabilního financování (ASF) se vypočítá vynásobením všech závazků předem definovanými poměry, které odrážejí míru, do jaké lze tyto závazky považovat za stabilní. Analogicky se výše požadovaného stabilního financování (RSF) vypočítá vynásobením aktiv poměrovými ukazateli, které udávají likviditu daného aktiva. Dále se sleduje ukazatel E-NSFR, v němž byly upraveny některé parametry regulatorního NSFR tak, aby dle našeho názoru věrněji postihovaly specifické podmínky Skupiny ČSOB/KBC a českého trhu.
Liquidity gap : Scénáře likviditního gapu jsou pro interní účely využívány jako primární nástroj pro měření a hodnocení likviditní pozice v ČSOB Holdingu. Scénáře jsou založeny na kumulativním gapu likvidity a jsou konstruovány pro standardní a stresové podmínky.</t>
  </si>
  <si>
    <t>Hodnoty ukazatele LCR ČSOB likviditní podskupiny se pohybovaly v průběhu roku 2022 v rozpětí 130% až 150% s ročním průměrem 141%.</t>
  </si>
  <si>
    <t>Pohyby v LCR byly ovlivňovány primárně přijatým financovaním od KBC Bank a ústředních orgánů státní správy a růstem primárních depozit.</t>
  </si>
  <si>
    <t>Hlavním zdrojem financovaní ČSOB Skupiny jsou retailové vklady a vklady od nefinančních podniků a SME, čím je zaručena dostatečně diverzifikovaná skladba zdrojů financování. Dodatečné financovaní je získáváno prostředníctvim vydaných dluhových cenných papírů a taktéž financováním od finančních protistran.</t>
  </si>
  <si>
    <t>Ke konci roku 2022 tvořily likviditní rezervu z 96% státní dluhopisy a pokladniční poukázky ČNB. Zbylé 4% tvoří hotovost a rezervy u centrální banky.</t>
  </si>
  <si>
    <t>Expozice jsou pravidelně sledovány a vykazovány ve výpočtu LCR na základě přístupu HLBA (Historical Look-Back Approach).</t>
  </si>
  <si>
    <t>ČSOB sleduje tři významné měny, u nichž bilanční objem převyšuje 5% prahovou hranici. Jedná se o CZK, EUR a USD. Nedostatek EUR likvidity je pokryt zdroji financování od mateřské společnosti KBC a derivátovými operacemi (FX swaps).</t>
  </si>
  <si>
    <t>S účinností od 28.6.2021 došlo na základě svolení České národní banky k rozšíření ČSOB likviditní podskupiny o ČSOB Stavební Spořitelnu. Likviditní podskupina tak zahrnuje všechny úvěrové instituce, jež jsou součástí ČSOB holdingu.</t>
  </si>
  <si>
    <t>(11/08/2023)</t>
  </si>
  <si>
    <t>(30/6/2023)</t>
  </si>
  <si>
    <t>30.16.2023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</si>
</sst>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Kč&quot;;[Red]\-#,##0\ &quot;Kč&quot;"/>
    <numFmt numFmtId="43" formatCode="_-* #,##0.00_-;\-* #,##0.00_-;_-* &quot;-&quot;??_-;_-@_-"/>
    <numFmt numFmtId="164" formatCode="#,##0.00000"/>
    <numFmt numFmtId="165" formatCode="_-* #,##0.00\ _K_č_-;\-* #,##0.00\ _K_č_-;_-* &quot;-&quot;??\ _K_č_-;_-@_-"/>
    <numFmt numFmtId="166" formatCode="#,##0.000"/>
    <numFmt numFmtId="167" formatCode="0.0000%"/>
    <numFmt numFmtId="168" formatCode="0.0000"/>
  </numFmts>
  <fonts count="20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b/>
      <sz val="9"/>
      <color theme="1"/>
      <name val="Segoe UI"/>
      <family val="2"/>
      <charset val="238"/>
    </font>
    <font>
      <sz val="9"/>
      <color theme="1"/>
      <name val="Segoe UI"/>
      <family val="2"/>
      <charset val="238"/>
    </font>
    <font>
      <sz val="11"/>
      <name val="Calibri"/>
      <family val="2"/>
      <charset val="238"/>
    </font>
    <font>
      <b/>
      <sz val="11"/>
      <name val="Calibri"/>
      <family val="2"/>
      <charset val="238"/>
    </font>
    <font>
      <b/>
      <sz val="9"/>
      <color indexed="81"/>
      <name val="Tahoma"/>
      <family val="2"/>
      <charset val="238"/>
    </font>
    <font>
      <vertAlign val="superscript"/>
      <sz val="12"/>
      <color theme="1"/>
      <name val="Calibri"/>
      <family val="2"/>
      <charset val="238"/>
      <scheme val="minor"/>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7" tint="0.79998168889431442"/>
        <bgColor indexed="64"/>
      </patternFill>
    </fill>
    <fill>
      <patternFill patternType="solid">
        <fgColor rgb="FF00B050"/>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4">
    <xf numFmtId="0" fontId="0" fillId="0" borderId="0"/>
    <xf numFmtId="0" fontId="14" fillId="3" borderId="2" applyNumberFormat="0" applyFill="0" applyBorder="0" applyAlignment="0" applyProtection="0">
      <alignment horizontal="left"/>
    </xf>
    <xf numFmtId="0" fontId="15" fillId="0" borderId="0">
      <alignment vertical="center"/>
    </xf>
    <xf numFmtId="0" fontId="15" fillId="0" borderId="0">
      <alignment vertical="center"/>
    </xf>
    <xf numFmtId="0" fontId="17" fillId="0" borderId="0" applyNumberFormat="0" applyFill="0" applyBorder="0" applyAlignment="0" applyProtection="0"/>
    <xf numFmtId="3" fontId="15" fillId="4" borderId="1" applyFont="0">
      <alignment horizontal="right" vertical="center"/>
      <protection locked="0"/>
    </xf>
    <xf numFmtId="0" fontId="29" fillId="0" borderId="0" applyNumberFormat="0" applyFill="0" applyBorder="0" applyAlignment="0" applyProtection="0"/>
    <xf numFmtId="0" fontId="15" fillId="7" borderId="1" applyNumberFormat="0" applyFont="0" applyBorder="0">
      <alignment horizontal="center" vertical="center"/>
    </xf>
    <xf numFmtId="0" fontId="33" fillId="3" borderId="7" applyFont="0" applyBorder="0">
      <alignment horizontal="center" wrapText="1"/>
    </xf>
    <xf numFmtId="0" fontId="15" fillId="0" borderId="0"/>
    <xf numFmtId="0" fontId="13" fillId="0" borderId="0"/>
    <xf numFmtId="0" fontId="15" fillId="0" borderId="0"/>
    <xf numFmtId="0" fontId="12" fillId="0" borderId="0"/>
    <xf numFmtId="0" fontId="98" fillId="0" borderId="0" applyNumberFormat="0" applyFill="0" applyBorder="0" applyAlignment="0" applyProtection="0">
      <alignment vertical="top"/>
      <protection locked="0"/>
    </xf>
    <xf numFmtId="0" fontId="15" fillId="0" borderId="0"/>
    <xf numFmtId="0" fontId="15" fillId="0" borderId="0"/>
    <xf numFmtId="9" fontId="73" fillId="0" borderId="0" applyFont="0" applyFill="0" applyBorder="0" applyAlignment="0" applyProtection="0"/>
    <xf numFmtId="0" fontId="15" fillId="0" borderId="0"/>
    <xf numFmtId="9" fontId="73" fillId="0" borderId="0" applyFont="0" applyFill="0" applyBorder="0" applyAlignment="0" applyProtection="0"/>
    <xf numFmtId="0" fontId="11" fillId="0" borderId="0"/>
    <xf numFmtId="43" fontId="73" fillId="0" borderId="0" applyFont="0" applyFill="0" applyBorder="0" applyAlignment="0" applyProtection="0"/>
    <xf numFmtId="0" fontId="73" fillId="0" borderId="0"/>
    <xf numFmtId="0" fontId="4" fillId="0" borderId="0"/>
    <xf numFmtId="0" fontId="4" fillId="0" borderId="0"/>
  </cellStyleXfs>
  <cellXfs count="1631">
    <xf numFmtId="0" fontId="0" fillId="0" borderId="0" xfId="0"/>
    <xf numFmtId="0" fontId="0" fillId="0" borderId="0" xfId="0" applyFont="1"/>
    <xf numFmtId="0" fontId="0" fillId="0" borderId="0" xfId="0" applyFill="1"/>
    <xf numFmtId="0" fontId="18" fillId="0" borderId="0" xfId="0" applyFont="1"/>
    <xf numFmtId="0" fontId="16" fillId="0" borderId="0" xfId="3" applyFont="1" applyFill="1" applyBorder="1" applyAlignment="1">
      <alignment vertical="center"/>
    </xf>
    <xf numFmtId="0" fontId="19" fillId="0" borderId="0" xfId="0" applyFont="1"/>
    <xf numFmtId="0" fontId="21" fillId="0" borderId="0" xfId="4" applyFont="1" applyFill="1" applyBorder="1" applyAlignment="1">
      <alignment horizontal="left" vertical="center"/>
    </xf>
    <xf numFmtId="0" fontId="22"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2" fillId="0" borderId="1" xfId="3" applyFont="1" applyFill="1" applyBorder="1" applyAlignment="1">
      <alignment horizontal="center" vertical="center" wrapText="1"/>
    </xf>
    <xf numFmtId="0" fontId="0" fillId="0" borderId="1" xfId="0" applyFont="1" applyBorder="1"/>
    <xf numFmtId="0" fontId="23" fillId="0" borderId="1" xfId="0" applyFont="1" applyBorder="1" applyAlignment="1">
      <alignment horizontal="left" vertical="center" wrapText="1"/>
    </xf>
    <xf numFmtId="0" fontId="23" fillId="0" borderId="6" xfId="0" applyFont="1" applyBorder="1" applyAlignment="1">
      <alignment horizontal="center" vertical="center" wrapText="1"/>
    </xf>
    <xf numFmtId="0" fontId="23" fillId="0" borderId="7" xfId="0" applyFont="1" applyBorder="1" applyAlignment="1">
      <alignment horizontal="left" vertical="center" wrapText="1"/>
    </xf>
    <xf numFmtId="0" fontId="0" fillId="0" borderId="1" xfId="0" applyFont="1" applyBorder="1" applyAlignment="1">
      <alignment horizontal="center" vertical="center" wrapText="1"/>
    </xf>
    <xf numFmtId="0" fontId="19" fillId="2" borderId="1" xfId="0" applyFont="1" applyFill="1" applyBorder="1" applyAlignment="1">
      <alignment vertical="center" wrapText="1"/>
    </xf>
    <xf numFmtId="0" fontId="23" fillId="0" borderId="1" xfId="0" applyFont="1" applyBorder="1" applyAlignment="1">
      <alignment vertical="center" wrapText="1"/>
    </xf>
    <xf numFmtId="0" fontId="26" fillId="2" borderId="1" xfId="0" applyFont="1" applyFill="1" applyBorder="1" applyAlignment="1">
      <alignment horizontal="center" vertical="center" wrapText="1"/>
    </xf>
    <xf numFmtId="0" fontId="23" fillId="0" borderId="1" xfId="0" applyFont="1" applyBorder="1" applyAlignment="1">
      <alignment horizontal="justify" vertical="center" wrapText="1"/>
    </xf>
    <xf numFmtId="0" fontId="25"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7" fillId="0" borderId="0" xfId="0" applyFont="1"/>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31" fillId="0" borderId="0" xfId="0" applyFont="1"/>
    <xf numFmtId="0" fontId="22" fillId="0" borderId="0" xfId="0" applyFont="1"/>
    <xf numFmtId="0" fontId="22" fillId="0" borderId="1" xfId="0" applyFont="1" applyBorder="1" applyAlignment="1">
      <alignment horizontal="left" vertical="center" wrapText="1" indent="1"/>
    </xf>
    <xf numFmtId="0" fontId="28" fillId="0" borderId="0" xfId="0" applyFont="1"/>
    <xf numFmtId="0" fontId="32" fillId="0" borderId="1" xfId="0" applyFont="1" applyBorder="1" applyAlignment="1">
      <alignment vertical="center" wrapText="1"/>
    </xf>
    <xf numFmtId="0" fontId="22" fillId="0" borderId="1" xfId="0" applyFont="1" applyFill="1" applyBorder="1" applyAlignment="1">
      <alignment vertical="center" wrapText="1"/>
    </xf>
    <xf numFmtId="0" fontId="32" fillId="0" borderId="0" xfId="0" applyFont="1" applyFill="1"/>
    <xf numFmtId="0" fontId="19" fillId="0" borderId="0" xfId="0" applyFont="1" applyFill="1" applyBorder="1" applyAlignment="1">
      <alignment vertical="center" wrapText="1"/>
    </xf>
    <xf numFmtId="0" fontId="34"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5"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6"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6" fillId="0" borderId="1" xfId="0" applyFont="1" applyBorder="1" applyAlignment="1">
      <alignment vertical="center" wrapText="1"/>
    </xf>
    <xf numFmtId="0" fontId="36"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9" fillId="0" borderId="1" xfId="0" applyNumberFormat="1" applyFont="1" applyBorder="1" applyAlignment="1">
      <alignment horizontal="center" vertical="center"/>
    </xf>
    <xf numFmtId="0" fontId="19" fillId="8" borderId="1" xfId="0" applyFont="1" applyFill="1" applyBorder="1" applyAlignment="1">
      <alignment vertical="center" wrapText="1"/>
    </xf>
    <xf numFmtId="0" fontId="19" fillId="0" borderId="1" xfId="0" applyFont="1" applyBorder="1" applyAlignment="1">
      <alignment horizontal="center" vertical="center"/>
    </xf>
    <xf numFmtId="0" fontId="41" fillId="0" borderId="0" xfId="0" applyFont="1" applyAlignment="1">
      <alignment horizontal="center" vertical="center"/>
    </xf>
    <xf numFmtId="0" fontId="42" fillId="0" borderId="0" xfId="0" applyFont="1"/>
    <xf numFmtId="0" fontId="22"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3" fillId="8" borderId="1" xfId="0" applyFont="1" applyFill="1" applyBorder="1" applyAlignment="1">
      <alignment vertical="center" wrapText="1"/>
    </xf>
    <xf numFmtId="0" fontId="0" fillId="0" borderId="1" xfId="0" applyFont="1" applyBorder="1" applyAlignment="1">
      <alignment vertical="top" wrapText="1"/>
    </xf>
    <xf numFmtId="0" fontId="43" fillId="0" borderId="1" xfId="0" applyFont="1" applyBorder="1" applyAlignment="1">
      <alignment horizontal="left" vertical="center"/>
    </xf>
    <xf numFmtId="0" fontId="43" fillId="0" borderId="1" xfId="0" applyFont="1" applyBorder="1" applyAlignment="1">
      <alignment horizontal="center" vertical="center"/>
    </xf>
    <xf numFmtId="0" fontId="43"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6" fillId="0" borderId="0" xfId="0" applyFont="1"/>
    <xf numFmtId="0" fontId="0" fillId="0" borderId="0" xfId="0" applyBorder="1" applyAlignment="1">
      <alignment vertical="center"/>
    </xf>
    <xf numFmtId="0" fontId="44" fillId="0" borderId="0" xfId="0" applyFont="1"/>
    <xf numFmtId="0" fontId="45" fillId="0" borderId="0" xfId="0" applyFont="1"/>
    <xf numFmtId="0" fontId="46" fillId="0" borderId="0" xfId="0" applyFont="1" applyAlignment="1">
      <alignment vertical="center"/>
    </xf>
    <xf numFmtId="0" fontId="47" fillId="0" borderId="0" xfId="0" applyFont="1" applyAlignment="1">
      <alignment horizontal="center" vertical="center" wrapText="1"/>
    </xf>
    <xf numFmtId="0" fontId="47" fillId="0" borderId="0" xfId="0" applyFont="1" applyBorder="1" applyAlignment="1">
      <alignment horizontal="justify" vertical="center" wrapText="1"/>
    </xf>
    <xf numFmtId="0" fontId="48" fillId="0" borderId="1" xfId="0" applyFont="1" applyBorder="1" applyAlignment="1">
      <alignment horizontal="center" vertical="center" wrapText="1"/>
    </xf>
    <xf numFmtId="0" fontId="49" fillId="10" borderId="1" xfId="0" applyFont="1" applyFill="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7" fillId="0" borderId="0" xfId="0" applyFont="1" applyBorder="1" applyAlignment="1">
      <alignment horizontal="center" vertical="center" wrapText="1"/>
    </xf>
    <xf numFmtId="0" fontId="48" fillId="0" borderId="1" xfId="0" applyFont="1" applyBorder="1" applyAlignment="1">
      <alignment horizontal="left" vertical="center" wrapText="1"/>
    </xf>
    <xf numFmtId="0" fontId="54" fillId="10"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48" fillId="11" borderId="1" xfId="0" applyFont="1" applyFill="1" applyBorder="1" applyAlignment="1">
      <alignment horizontal="center" vertical="center" wrapText="1"/>
    </xf>
    <xf numFmtId="0" fontId="49" fillId="11" borderId="1" xfId="0" applyFont="1" applyFill="1" applyBorder="1" applyAlignment="1">
      <alignment horizontal="left" vertical="center" wrapText="1"/>
    </xf>
    <xf numFmtId="0" fontId="54" fillId="12" borderId="1" xfId="0" applyFont="1" applyFill="1" applyBorder="1" applyAlignment="1">
      <alignment horizontal="center" vertical="center" wrapText="1"/>
    </xf>
    <xf numFmtId="0" fontId="51" fillId="11"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48" fillId="0" borderId="1" xfId="0" applyFont="1" applyBorder="1" applyAlignment="1">
      <alignment horizontal="justify" vertical="center" wrapText="1"/>
    </xf>
    <xf numFmtId="0" fontId="54" fillId="10" borderId="1" xfId="0" applyFont="1" applyFill="1" applyBorder="1" applyAlignment="1">
      <alignment horizontal="justify" vertical="center" wrapText="1"/>
    </xf>
    <xf numFmtId="0" fontId="48" fillId="13" borderId="1" xfId="0" applyFont="1" applyFill="1" applyBorder="1" applyAlignment="1">
      <alignment horizontal="center" vertical="center" wrapText="1"/>
    </xf>
    <xf numFmtId="0" fontId="51" fillId="13" borderId="1" xfId="0" applyFont="1" applyFill="1" applyBorder="1" applyAlignment="1">
      <alignment horizontal="center" vertical="center" wrapText="1"/>
    </xf>
    <xf numFmtId="0" fontId="51" fillId="0" borderId="1" xfId="0" applyFont="1" applyBorder="1" applyAlignment="1">
      <alignment horizontal="left" vertical="center" wrapText="1"/>
    </xf>
    <xf numFmtId="0" fontId="55" fillId="14" borderId="1" xfId="0" applyFont="1" applyFill="1" applyBorder="1" applyAlignment="1">
      <alignment horizontal="justify" vertical="center" wrapText="1"/>
    </xf>
    <xf numFmtId="0" fontId="48" fillId="0" borderId="1" xfId="0" applyFont="1" applyBorder="1" applyAlignment="1">
      <alignment vertical="top" wrapText="1"/>
    </xf>
    <xf numFmtId="0" fontId="51" fillId="0" borderId="1" xfId="0" applyFont="1" applyBorder="1" applyAlignment="1">
      <alignment horizontal="justify" vertical="center" wrapText="1"/>
    </xf>
    <xf numFmtId="0" fontId="34" fillId="0" borderId="0" xfId="0" applyFont="1" applyFill="1"/>
    <xf numFmtId="0" fontId="32" fillId="0" borderId="1" xfId="0" applyFont="1" applyFill="1" applyBorder="1" applyAlignment="1">
      <alignment horizontal="center" vertical="center" wrapText="1"/>
    </xf>
    <xf numFmtId="0" fontId="22" fillId="0" borderId="0" xfId="0" applyFont="1" applyFill="1"/>
    <xf numFmtId="0" fontId="62" fillId="0" borderId="0" xfId="0" applyFont="1" applyAlignment="1">
      <alignment vertical="center"/>
    </xf>
    <xf numFmtId="0" fontId="63" fillId="0" borderId="16" xfId="0" applyFont="1" applyBorder="1" applyAlignment="1">
      <alignment vertical="center"/>
    </xf>
    <xf numFmtId="0" fontId="26" fillId="0" borderId="1" xfId="0" applyFont="1" applyBorder="1" applyAlignment="1">
      <alignment horizontal="center" vertical="center" wrapText="1"/>
    </xf>
    <xf numFmtId="0" fontId="23" fillId="0" borderId="1" xfId="0" applyFont="1" applyBorder="1" applyAlignment="1">
      <alignment horizontal="left" vertical="center" wrapText="1" indent="1"/>
    </xf>
    <xf numFmtId="0" fontId="26" fillId="0" borderId="1" xfId="0" applyFont="1" applyBorder="1" applyAlignment="1">
      <alignment vertical="center" wrapText="1"/>
    </xf>
    <xf numFmtId="0" fontId="26" fillId="9" borderId="7" xfId="0" applyFont="1" applyFill="1" applyBorder="1" applyAlignment="1">
      <alignment vertical="center" wrapText="1"/>
    </xf>
    <xf numFmtId="0" fontId="26" fillId="9" borderId="8" xfId="0" applyFont="1" applyFill="1" applyBorder="1" applyAlignment="1">
      <alignment vertical="center" wrapText="1"/>
    </xf>
    <xf numFmtId="0" fontId="26" fillId="9" borderId="1" xfId="0" applyFont="1" applyFill="1" applyBorder="1" applyAlignment="1">
      <alignment vertical="center" wrapText="1"/>
    </xf>
    <xf numFmtId="0" fontId="26" fillId="9" borderId="1" xfId="0" applyFont="1" applyFill="1" applyBorder="1" applyAlignment="1">
      <alignment horizontal="center" vertical="center" wrapText="1"/>
    </xf>
    <xf numFmtId="0" fontId="0" fillId="0" borderId="0" xfId="0" applyFill="1" applyBorder="1"/>
    <xf numFmtId="0" fontId="22" fillId="0" borderId="1" xfId="0" applyFont="1" applyFill="1" applyBorder="1" applyAlignment="1">
      <alignment horizontal="center" vertical="center"/>
    </xf>
    <xf numFmtId="0" fontId="22" fillId="0" borderId="1" xfId="0" applyFont="1" applyFill="1" applyBorder="1" applyAlignment="1">
      <alignment vertical="center"/>
    </xf>
    <xf numFmtId="0" fontId="60" fillId="0" borderId="0" xfId="0" applyFont="1" applyAlignment="1">
      <alignment vertical="center"/>
    </xf>
    <xf numFmtId="0" fontId="18"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18" fillId="0" borderId="1" xfId="0" quotePrefix="1" applyFont="1" applyBorder="1" applyAlignment="1">
      <alignment horizontal="center"/>
    </xf>
    <xf numFmtId="0" fontId="56" fillId="6" borderId="1" xfId="3" applyFont="1" applyFill="1" applyBorder="1" applyAlignment="1">
      <alignment horizontal="left" vertical="center" wrapText="1" indent="1"/>
    </xf>
    <xf numFmtId="0" fontId="18" fillId="6" borderId="1" xfId="0" applyFont="1" applyFill="1" applyBorder="1"/>
    <xf numFmtId="0" fontId="18" fillId="0" borderId="1" xfId="0" applyFont="1" applyBorder="1"/>
    <xf numFmtId="0" fontId="18" fillId="0" borderId="1" xfId="0" quotePrefix="1" applyFont="1" applyBorder="1" applyAlignment="1">
      <alignment horizontal="center" vertical="center"/>
    </xf>
    <xf numFmtId="3" fontId="22" fillId="0" borderId="1" xfId="5" applyFont="1" applyFill="1" applyBorder="1" applyAlignment="1">
      <alignment horizontal="center" vertical="center"/>
      <protection locked="0"/>
    </xf>
    <xf numFmtId="0" fontId="63" fillId="0" borderId="0" xfId="0" applyFont="1"/>
    <xf numFmtId="0" fontId="0" fillId="0" borderId="0" xfId="0" applyFont="1" applyFill="1"/>
    <xf numFmtId="0" fontId="0" fillId="0" borderId="1" xfId="0" applyFont="1" applyFill="1" applyBorder="1" applyAlignment="1">
      <alignment vertical="center" wrapText="1"/>
    </xf>
    <xf numFmtId="0" fontId="26" fillId="0" borderId="0" xfId="0" applyFont="1"/>
    <xf numFmtId="0" fontId="22" fillId="0" borderId="1" xfId="0" applyFont="1" applyBorder="1" applyAlignment="1">
      <alignment horizontal="center" vertical="center"/>
    </xf>
    <xf numFmtId="0" fontId="22" fillId="6" borderId="1" xfId="0" applyFont="1" applyFill="1" applyBorder="1" applyAlignment="1">
      <alignment horizontal="center"/>
    </xf>
    <xf numFmtId="0" fontId="22" fillId="6" borderId="1" xfId="0" quotePrefix="1" applyFont="1" applyFill="1" applyBorder="1" applyAlignment="1">
      <alignment wrapText="1"/>
    </xf>
    <xf numFmtId="0" fontId="19" fillId="6" borderId="1" xfId="0" applyFont="1" applyFill="1" applyBorder="1" applyAlignment="1">
      <alignment horizontal="justify" vertical="top"/>
    </xf>
    <xf numFmtId="0" fontId="22" fillId="0" borderId="1" xfId="0" applyFont="1" applyFill="1" applyBorder="1"/>
    <xf numFmtId="0" fontId="32" fillId="0" borderId="1" xfId="0" applyFont="1" applyBorder="1" applyAlignment="1">
      <alignment vertical="center"/>
    </xf>
    <xf numFmtId="0" fontId="22" fillId="6" borderId="1" xfId="0" applyFont="1" applyFill="1" applyBorder="1" applyAlignment="1">
      <alignment horizontal="center" vertical="center"/>
    </xf>
    <xf numFmtId="0" fontId="32" fillId="6" borderId="1" xfId="0" applyFont="1" applyFill="1" applyBorder="1" applyAlignment="1">
      <alignment horizontal="justify" vertical="center"/>
    </xf>
    <xf numFmtId="0" fontId="65" fillId="0" borderId="0" xfId="0" applyFont="1"/>
    <xf numFmtId="0" fontId="19" fillId="0" borderId="0" xfId="0" applyFont="1" applyFill="1"/>
    <xf numFmtId="0" fontId="19" fillId="0" borderId="1" xfId="0" applyFont="1" applyBorder="1"/>
    <xf numFmtId="0" fontId="26" fillId="8" borderId="1" xfId="0" applyFont="1" applyFill="1" applyBorder="1" applyAlignment="1">
      <alignment vertical="center" wrapText="1"/>
    </xf>
    <xf numFmtId="0" fontId="23" fillId="8" borderId="1" xfId="0" applyFont="1" applyFill="1" applyBorder="1" applyAlignment="1">
      <alignment horizontal="left" vertical="center" wrapText="1" indent="1"/>
    </xf>
    <xf numFmtId="0" fontId="22" fillId="8" borderId="1" xfId="0" applyFont="1" applyFill="1" applyBorder="1" applyAlignment="1">
      <alignment horizontal="left" vertical="center" wrapText="1" indent="1"/>
    </xf>
    <xf numFmtId="0" fontId="26" fillId="0" borderId="0" xfId="0" applyFont="1" applyAlignment="1">
      <alignment horizontal="left" vertical="center"/>
    </xf>
    <xf numFmtId="0" fontId="63" fillId="0" borderId="0" xfId="0" applyFont="1" applyAlignment="1">
      <alignment vertical="center"/>
    </xf>
    <xf numFmtId="0" fontId="26" fillId="8" borderId="1" xfId="0" applyFont="1" applyFill="1" applyBorder="1" applyAlignment="1">
      <alignment horizontal="center" vertical="center" wrapText="1"/>
    </xf>
    <xf numFmtId="0" fontId="23" fillId="8" borderId="8" xfId="0" applyFont="1" applyFill="1" applyBorder="1" applyAlignment="1">
      <alignment vertical="center" wrapText="1"/>
    </xf>
    <xf numFmtId="0" fontId="34" fillId="0" borderId="0" xfId="0" applyFont="1" applyAlignment="1">
      <alignment vertical="center"/>
    </xf>
    <xf numFmtId="0" fontId="67" fillId="0" borderId="0" xfId="0" applyFont="1" applyAlignment="1">
      <alignment vertical="center"/>
    </xf>
    <xf numFmtId="0" fontId="67" fillId="0" borderId="1" xfId="0" applyFont="1" applyBorder="1" applyAlignment="1">
      <alignment horizontal="justify" vertical="center" wrapText="1"/>
    </xf>
    <xf numFmtId="0" fontId="30" fillId="0" borderId="1" xfId="0" applyFont="1" applyBorder="1" applyAlignment="1">
      <alignment horizontal="justify" vertical="center" wrapText="1"/>
    </xf>
    <xf numFmtId="0" fontId="61" fillId="0" borderId="0" xfId="0" applyFont="1" applyAlignment="1">
      <alignment vertical="center"/>
    </xf>
    <xf numFmtId="0" fontId="70" fillId="0" borderId="0" xfId="0" applyFont="1" applyAlignment="1">
      <alignment vertical="center"/>
    </xf>
    <xf numFmtId="0" fontId="19" fillId="0" borderId="0" xfId="0" applyFont="1" applyAlignment="1">
      <alignment vertical="center"/>
    </xf>
    <xf numFmtId="0" fontId="0" fillId="0" borderId="4" xfId="0" applyBorder="1"/>
    <xf numFmtId="0" fontId="30" fillId="8" borderId="1" xfId="0" applyFont="1" applyFill="1" applyBorder="1" applyAlignment="1">
      <alignment vertical="center" wrapText="1"/>
    </xf>
    <xf numFmtId="0" fontId="19" fillId="15" borderId="20" xfId="0" applyFont="1" applyFill="1" applyBorder="1" applyAlignment="1">
      <alignment vertical="center"/>
    </xf>
    <xf numFmtId="0" fontId="19" fillId="15" borderId="26" xfId="0" applyFont="1" applyFill="1" applyBorder="1" applyAlignment="1">
      <alignment vertical="center"/>
    </xf>
    <xf numFmtId="0" fontId="19" fillId="15" borderId="26" xfId="0" applyFont="1" applyFill="1" applyBorder="1" applyAlignment="1">
      <alignment horizontal="center" vertical="center"/>
    </xf>
    <xf numFmtId="0" fontId="19" fillId="15" borderId="31" xfId="0" applyFont="1" applyFill="1" applyBorder="1" applyAlignment="1">
      <alignment vertical="center"/>
    </xf>
    <xf numFmtId="0" fontId="19" fillId="17" borderId="20" xfId="0" applyFont="1" applyFill="1" applyBorder="1" applyAlignment="1">
      <alignment vertical="center" wrapText="1"/>
    </xf>
    <xf numFmtId="0" fontId="43" fillId="0" borderId="33" xfId="0" applyFont="1" applyBorder="1" applyAlignment="1">
      <alignment horizontal="left" vertical="center" wrapText="1" indent="2"/>
    </xf>
    <xf numFmtId="0" fontId="43" fillId="14" borderId="20" xfId="0" applyFont="1" applyFill="1" applyBorder="1" applyAlignment="1">
      <alignment vertical="center" wrapText="1"/>
    </xf>
    <xf numFmtId="0" fontId="43" fillId="0" borderId="35" xfId="0" applyFont="1" applyBorder="1" applyAlignment="1">
      <alignment horizontal="left" vertical="center" wrapText="1" indent="2"/>
    </xf>
    <xf numFmtId="0" fontId="19" fillId="0" borderId="32" xfId="0" applyFont="1" applyBorder="1" applyAlignment="1">
      <alignment horizontal="center" vertical="center"/>
    </xf>
    <xf numFmtId="0" fontId="19" fillId="0" borderId="33" xfId="0" applyFont="1" applyBorder="1" applyAlignment="1">
      <alignment vertical="center" wrapText="1"/>
    </xf>
    <xf numFmtId="0" fontId="19" fillId="14" borderId="20" xfId="0" applyFont="1" applyFill="1" applyBorder="1" applyAlignment="1">
      <alignment vertical="center" wrapText="1"/>
    </xf>
    <xf numFmtId="0" fontId="19" fillId="14" borderId="21" xfId="0" applyFont="1" applyFill="1" applyBorder="1" applyAlignment="1">
      <alignment vertical="center" wrapText="1"/>
    </xf>
    <xf numFmtId="0" fontId="19" fillId="14" borderId="21" xfId="0" applyFont="1" applyFill="1" applyBorder="1" applyAlignment="1">
      <alignment horizontal="center" vertical="center" wrapText="1"/>
    </xf>
    <xf numFmtId="0" fontId="72" fillId="0" borderId="33" xfId="0" applyFont="1" applyBorder="1" applyAlignment="1">
      <alignment horizontal="left" vertical="center" wrapText="1" indent="2"/>
    </xf>
    <xf numFmtId="0" fontId="43" fillId="0" borderId="33" xfId="0" applyFont="1" applyBorder="1" applyAlignment="1">
      <alignment horizontal="left" vertical="center" wrapText="1" indent="4"/>
    </xf>
    <xf numFmtId="0" fontId="19" fillId="0" borderId="22" xfId="0" applyFont="1" applyBorder="1" applyAlignment="1">
      <alignment vertical="center" wrapText="1"/>
    </xf>
    <xf numFmtId="0" fontId="75" fillId="0" borderId="16" xfId="0" applyFont="1" applyBorder="1" applyAlignment="1">
      <alignment vertical="center" wrapText="1"/>
    </xf>
    <xf numFmtId="0" fontId="75" fillId="0" borderId="33" xfId="0" applyFont="1" applyBorder="1" applyAlignment="1">
      <alignment vertical="center" wrapText="1"/>
    </xf>
    <xf numFmtId="0" fontId="76" fillId="0" borderId="0" xfId="0" applyFont="1" applyAlignment="1">
      <alignment vertical="center"/>
    </xf>
    <xf numFmtId="0" fontId="22" fillId="0" borderId="1" xfId="0" applyFont="1" applyBorder="1" applyAlignment="1">
      <alignment wrapText="1"/>
    </xf>
    <xf numFmtId="0" fontId="77" fillId="0" borderId="1" xfId="0" applyFont="1" applyBorder="1" applyAlignment="1">
      <alignment horizontal="center" vertical="center"/>
    </xf>
    <xf numFmtId="0" fontId="77" fillId="0" borderId="1" xfId="0" applyFont="1" applyBorder="1" applyAlignment="1">
      <alignment wrapText="1"/>
    </xf>
    <xf numFmtId="0" fontId="0" fillId="0" borderId="1" xfId="0" applyBorder="1"/>
    <xf numFmtId="0" fontId="30" fillId="0" borderId="0" xfId="0" applyFont="1" applyAlignment="1">
      <alignment vertical="center"/>
    </xf>
    <xf numFmtId="0" fontId="30" fillId="0" borderId="0" xfId="0" applyFont="1"/>
    <xf numFmtId="0" fontId="73" fillId="0" borderId="35" xfId="0" applyFont="1" applyBorder="1" applyAlignment="1">
      <alignment vertical="center" wrapText="1"/>
    </xf>
    <xf numFmtId="0" fontId="73" fillId="0" borderId="0" xfId="0" applyFont="1" applyAlignment="1">
      <alignment vertical="center"/>
    </xf>
    <xf numFmtId="0" fontId="75" fillId="0" borderId="0" xfId="0" applyFont="1" applyAlignment="1">
      <alignment vertical="center" wrapText="1"/>
    </xf>
    <xf numFmtId="0" fontId="67" fillId="0" borderId="16" xfId="0" applyFont="1" applyBorder="1"/>
    <xf numFmtId="0" fontId="84" fillId="0" borderId="0" xfId="0" applyFont="1" applyAlignment="1">
      <alignment vertical="center"/>
    </xf>
    <xf numFmtId="0" fontId="84" fillId="0" borderId="35" xfId="0" applyFont="1" applyBorder="1" applyAlignment="1">
      <alignment vertical="center"/>
    </xf>
    <xf numFmtId="0" fontId="85" fillId="0" borderId="0" xfId="0" applyFont="1" applyAlignment="1">
      <alignment vertical="center"/>
    </xf>
    <xf numFmtId="0" fontId="85" fillId="0" borderId="0" xfId="0" applyFont="1"/>
    <xf numFmtId="0" fontId="39" fillId="0" borderId="16" xfId="0" applyFont="1" applyBorder="1" applyAlignment="1">
      <alignment vertical="center" wrapText="1"/>
    </xf>
    <xf numFmtId="0" fontId="39" fillId="0" borderId="33" xfId="0" applyFont="1" applyBorder="1" applyAlignment="1">
      <alignment vertical="center" wrapText="1"/>
    </xf>
    <xf numFmtId="0" fontId="87" fillId="0" borderId="0" xfId="0" applyFont="1" applyFill="1" applyAlignment="1">
      <alignment vertical="center"/>
    </xf>
    <xf numFmtId="0" fontId="0" fillId="0" borderId="1" xfId="0" applyFill="1" applyBorder="1" applyAlignment="1">
      <alignment horizontal="left" vertical="center" wrapText="1"/>
    </xf>
    <xf numFmtId="0" fontId="87" fillId="0" borderId="0" xfId="0" applyFont="1" applyFill="1" applyAlignment="1"/>
    <xf numFmtId="0" fontId="0" fillId="0" borderId="0" xfId="0" applyFill="1" applyBorder="1" applyAlignment="1">
      <alignment vertical="center" wrapText="1"/>
    </xf>
    <xf numFmtId="0" fontId="87"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2"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8" xfId="0" applyFont="1" applyFill="1" applyBorder="1" applyAlignment="1">
      <alignment horizontal="center" vertical="center"/>
    </xf>
    <xf numFmtId="0" fontId="90"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91" fillId="0" borderId="1" xfId="0" applyFont="1" applyFill="1" applyBorder="1" applyAlignment="1">
      <alignment horizontal="center" vertical="center" wrapText="1"/>
    </xf>
    <xf numFmtId="0" fontId="91" fillId="0" borderId="1" xfId="0" applyFont="1" applyFill="1" applyBorder="1" applyAlignment="1">
      <alignment vertical="center" wrapText="1"/>
    </xf>
    <xf numFmtId="9" fontId="19" fillId="0" borderId="8"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22"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67" fillId="0" borderId="0" xfId="0" applyFont="1"/>
    <xf numFmtId="0" fontId="86" fillId="0" borderId="0" xfId="0" applyFont="1" applyFill="1" applyAlignment="1">
      <alignment vertical="center" wrapText="1"/>
    </xf>
    <xf numFmtId="0" fontId="19" fillId="0" borderId="1" xfId="0" applyFont="1" applyFill="1" applyBorder="1" applyAlignment="1">
      <alignment horizontal="center" vertical="center" wrapText="1"/>
    </xf>
    <xf numFmtId="0" fontId="92" fillId="22" borderId="26" xfId="12" applyFont="1" applyFill="1" applyBorder="1" applyAlignment="1">
      <alignment horizontal="center" vertical="center" wrapText="1"/>
    </xf>
    <xf numFmtId="0" fontId="94" fillId="0" borderId="0" xfId="12" applyFont="1"/>
    <xf numFmtId="49" fontId="95" fillId="22" borderId="38" xfId="12" applyNumberFormat="1" applyFont="1" applyFill="1" applyBorder="1" applyAlignment="1">
      <alignment horizontal="left" vertical="center"/>
    </xf>
    <xf numFmtId="49" fontId="95" fillId="0" borderId="0" xfId="12" applyNumberFormat="1" applyFont="1" applyFill="1" applyBorder="1" applyAlignment="1">
      <alignment vertical="center"/>
    </xf>
    <xf numFmtId="0" fontId="96" fillId="0" borderId="0" xfId="12" applyFont="1" applyBorder="1"/>
    <xf numFmtId="0" fontId="96" fillId="0" borderId="0" xfId="12" applyFont="1"/>
    <xf numFmtId="0" fontId="96" fillId="23" borderId="38" xfId="12" applyFont="1" applyFill="1" applyBorder="1" applyAlignment="1"/>
    <xf numFmtId="0" fontId="96" fillId="23" borderId="46" xfId="12" applyFont="1" applyFill="1" applyBorder="1" applyAlignment="1">
      <alignment horizontal="center" vertical="center"/>
    </xf>
    <xf numFmtId="0" fontId="96" fillId="23" borderId="20" xfId="12" applyFont="1" applyFill="1" applyBorder="1" applyAlignment="1">
      <alignment horizontal="center" vertical="center"/>
    </xf>
    <xf numFmtId="0" fontId="96" fillId="23" borderId="26" xfId="12" applyFont="1" applyFill="1" applyBorder="1" applyAlignment="1">
      <alignment horizontal="center" vertical="center"/>
    </xf>
    <xf numFmtId="0" fontId="96" fillId="23" borderId="20" xfId="12" applyFont="1" applyFill="1" applyBorder="1" applyAlignment="1"/>
    <xf numFmtId="0" fontId="96" fillId="23" borderId="26" xfId="12" applyFont="1" applyFill="1" applyBorder="1" applyAlignment="1"/>
    <xf numFmtId="0" fontId="96" fillId="23" borderId="47" xfId="12" applyFont="1" applyFill="1" applyBorder="1" applyAlignment="1">
      <alignment horizontal="center" vertical="center"/>
    </xf>
    <xf numFmtId="0" fontId="97" fillId="23" borderId="28" xfId="12" applyFont="1" applyFill="1" applyBorder="1" applyAlignment="1">
      <alignment horizontal="center" vertical="center" wrapText="1"/>
    </xf>
    <xf numFmtId="0" fontId="97" fillId="23" borderId="0" xfId="12" applyFont="1" applyFill="1" applyBorder="1" applyAlignment="1">
      <alignment horizontal="center" vertical="center" wrapText="1"/>
    </xf>
    <xf numFmtId="0" fontId="101" fillId="0" borderId="0" xfId="12" applyFont="1" applyBorder="1" applyAlignment="1">
      <alignment vertical="center"/>
    </xf>
    <xf numFmtId="0" fontId="101" fillId="0" borderId="0" xfId="12" applyFont="1" applyFill="1" applyBorder="1" applyAlignment="1">
      <alignment vertical="center"/>
    </xf>
    <xf numFmtId="0" fontId="96" fillId="0" borderId="0" xfId="12" applyFont="1" applyFill="1" applyBorder="1"/>
    <xf numFmtId="0" fontId="96" fillId="0" borderId="0" xfId="12" applyFont="1" applyFill="1"/>
    <xf numFmtId="0" fontId="96" fillId="0" borderId="0" xfId="12" applyFont="1" applyBorder="1" applyAlignment="1">
      <alignment wrapText="1"/>
    </xf>
    <xf numFmtId="0" fontId="96"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9"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9" fillId="0" borderId="0" xfId="0" applyFont="1" applyFill="1" applyBorder="1" applyAlignment="1">
      <alignment horizontal="center" vertical="center" wrapText="1"/>
    </xf>
    <xf numFmtId="0" fontId="0" fillId="0" borderId="0" xfId="0" applyFill="1" applyAlignment="1">
      <alignment horizontal="center" vertical="center"/>
    </xf>
    <xf numFmtId="0" fontId="22" fillId="3" borderId="1" xfId="3" quotePrefix="1" applyFont="1" applyFill="1" applyBorder="1" applyAlignment="1">
      <alignment horizontal="left" vertical="center"/>
    </xf>
    <xf numFmtId="0" fontId="22" fillId="10" borderId="1" xfId="3" applyFont="1" applyFill="1" applyBorder="1" applyAlignment="1">
      <alignment horizontal="center" vertical="center" wrapText="1"/>
    </xf>
    <xf numFmtId="0" fontId="22" fillId="0" borderId="1" xfId="3" applyFont="1" applyFill="1" applyBorder="1" applyAlignment="1">
      <alignment horizontal="left" vertical="center" wrapText="1"/>
    </xf>
    <xf numFmtId="0" fontId="22" fillId="10" borderId="1" xfId="3" quotePrefix="1" applyFont="1" applyFill="1" applyBorder="1" applyAlignment="1">
      <alignment horizontal="left" vertical="center"/>
    </xf>
    <xf numFmtId="0" fontId="0" fillId="0" borderId="0" xfId="0" applyBorder="1" applyAlignment="1">
      <alignment horizontal="center" vertical="center"/>
    </xf>
    <xf numFmtId="0" fontId="19" fillId="0" borderId="0" xfId="0" applyFont="1" applyFill="1" applyAlignment="1">
      <alignment horizontal="center"/>
    </xf>
    <xf numFmtId="0" fontId="0" fillId="0" borderId="0" xfId="0" applyFill="1" applyAlignment="1">
      <alignment wrapText="1"/>
    </xf>
    <xf numFmtId="0" fontId="34" fillId="0" borderId="0" xfId="0" applyFont="1" applyFill="1" applyAlignment="1">
      <alignment horizontal="left" vertical="center"/>
    </xf>
    <xf numFmtId="0" fontId="0" fillId="0" borderId="0" xfId="0" applyFill="1" applyAlignment="1">
      <alignment horizontal="left" vertical="center"/>
    </xf>
    <xf numFmtId="0" fontId="102" fillId="0" borderId="0" xfId="0" applyFont="1" applyFill="1" applyAlignment="1">
      <alignment horizontal="left" vertical="center"/>
    </xf>
    <xf numFmtId="49" fontId="22" fillId="0" borderId="1" xfId="15" applyNumberFormat="1" applyFont="1" applyFill="1" applyBorder="1" applyAlignment="1">
      <alignment horizontal="center" vertical="center" wrapText="1"/>
    </xf>
    <xf numFmtId="49" fontId="22" fillId="0" borderId="1" xfId="15" quotePrefix="1" applyNumberFormat="1" applyFont="1" applyFill="1" applyBorder="1" applyAlignment="1">
      <alignment horizontal="center" vertical="center" wrapText="1"/>
    </xf>
    <xf numFmtId="0" fontId="22"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2" fillId="0" borderId="1" xfId="15" applyFont="1" applyFill="1" applyBorder="1" applyAlignment="1">
      <alignment horizontal="left" vertical="center" wrapText="1"/>
    </xf>
    <xf numFmtId="0" fontId="22" fillId="0" borderId="1" xfId="15" applyFont="1" applyFill="1" applyBorder="1" applyAlignment="1">
      <alignment vertical="center" wrapText="1"/>
    </xf>
    <xf numFmtId="0" fontId="22" fillId="0" borderId="1" xfId="15" applyNumberFormat="1" applyFont="1" applyFill="1" applyBorder="1" applyAlignment="1">
      <alignment horizontal="center" vertical="center" wrapText="1"/>
    </xf>
    <xf numFmtId="0" fontId="103" fillId="0" borderId="1" xfId="15" applyFont="1" applyFill="1" applyBorder="1" applyAlignment="1">
      <alignment horizontal="left" vertical="center" wrapText="1" indent="2"/>
    </xf>
    <xf numFmtId="0" fontId="22" fillId="6" borderId="1" xfId="15" applyFont="1" applyFill="1" applyBorder="1" applyAlignment="1">
      <alignment horizontal="center" vertical="center" wrapText="1"/>
    </xf>
    <xf numFmtId="0" fontId="22" fillId="6" borderId="1" xfId="15" applyFont="1" applyFill="1" applyBorder="1" applyAlignment="1">
      <alignment wrapText="1"/>
    </xf>
    <xf numFmtId="0" fontId="104" fillId="0" borderId="1" xfId="15" applyFont="1" applyFill="1" applyBorder="1"/>
    <xf numFmtId="0" fontId="22" fillId="0" borderId="1" xfId="15" applyFont="1" applyFill="1" applyBorder="1"/>
    <xf numFmtId="0" fontId="22" fillId="6" borderId="1" xfId="15" applyFont="1" applyFill="1" applyBorder="1"/>
    <xf numFmtId="0" fontId="22" fillId="0" borderId="1" xfId="15" quotePrefix="1" applyFont="1" applyFill="1" applyBorder="1" applyAlignment="1">
      <alignment horizontal="center" vertical="center" wrapText="1"/>
    </xf>
    <xf numFmtId="0" fontId="22" fillId="0" borderId="3" xfId="0" applyFont="1" applyBorder="1" applyAlignment="1">
      <alignment horizontal="center" vertical="center"/>
    </xf>
    <xf numFmtId="0" fontId="105" fillId="0" borderId="0" xfId="0" applyFont="1" applyAlignment="1">
      <alignment horizontal="center" vertical="center"/>
    </xf>
    <xf numFmtId="0" fontId="32" fillId="0" borderId="0" xfId="0" applyFont="1"/>
    <xf numFmtId="0" fontId="22" fillId="0" borderId="1" xfId="0" applyFont="1" applyBorder="1" applyAlignment="1">
      <alignment horizontal="center"/>
    </xf>
    <xf numFmtId="0" fontId="106" fillId="0" borderId="0" xfId="0" applyFont="1"/>
    <xf numFmtId="0" fontId="22" fillId="0" borderId="1" xfId="0" applyFont="1" applyBorder="1"/>
    <xf numFmtId="0" fontId="22" fillId="0" borderId="1" xfId="0" applyFont="1" applyBorder="1" applyAlignment="1">
      <alignment horizontal="left" indent="2"/>
    </xf>
    <xf numFmtId="0" fontId="22" fillId="6" borderId="1" xfId="0" applyFont="1" applyFill="1" applyBorder="1"/>
    <xf numFmtId="0" fontId="22" fillId="0" borderId="3" xfId="0" applyFont="1" applyBorder="1"/>
    <xf numFmtId="0" fontId="22" fillId="0" borderId="8" xfId="0" applyFont="1" applyBorder="1"/>
    <xf numFmtId="0" fontId="107" fillId="0" borderId="0" xfId="0" applyFont="1"/>
    <xf numFmtId="0" fontId="22" fillId="0" borderId="1" xfId="0" applyFont="1" applyBorder="1" applyAlignment="1">
      <alignment horizontal="left" wrapText="1" indent="2"/>
    </xf>
    <xf numFmtId="0" fontId="22" fillId="0" borderId="0" xfId="0" applyFont="1" applyAlignment="1">
      <alignment wrapText="1"/>
    </xf>
    <xf numFmtId="0" fontId="22" fillId="0" borderId="1" xfId="0" applyFont="1" applyBorder="1" applyAlignment="1">
      <alignment horizontal="left" wrapText="1"/>
    </xf>
    <xf numFmtId="0" fontId="22" fillId="0" borderId="1" xfId="0" applyFont="1" applyBorder="1" applyAlignment="1">
      <alignment horizontal="left" vertical="center" wrapText="1"/>
    </xf>
    <xf numFmtId="0" fontId="22" fillId="0" borderId="0" xfId="0" applyFont="1" applyAlignment="1">
      <alignment horizontal="center" wrapText="1"/>
    </xf>
    <xf numFmtId="0" fontId="22" fillId="0" borderId="1" xfId="0" applyFont="1" applyBorder="1" applyAlignment="1">
      <alignment horizontal="left" vertical="top" wrapText="1"/>
    </xf>
    <xf numFmtId="0" fontId="22" fillId="0" borderId="1" xfId="0" applyFont="1" applyBorder="1" applyAlignment="1">
      <alignment vertical="top" wrapText="1"/>
    </xf>
    <xf numFmtId="0" fontId="22" fillId="0" borderId="1" xfId="0" applyFont="1" applyFill="1" applyBorder="1" applyAlignment="1">
      <alignment horizontal="center" wrapText="1"/>
    </xf>
    <xf numFmtId="0" fontId="32" fillId="0" borderId="13" xfId="0" applyFont="1" applyBorder="1" applyAlignment="1">
      <alignment horizontal="center"/>
    </xf>
    <xf numFmtId="0" fontId="32" fillId="0" borderId="1" xfId="0" applyFont="1" applyBorder="1"/>
    <xf numFmtId="0" fontId="32" fillId="0" borderId="1" xfId="0" applyFont="1" applyBorder="1" applyAlignment="1">
      <alignment horizontal="left" indent="1"/>
    </xf>
    <xf numFmtId="0" fontId="32" fillId="10" borderId="1" xfId="0" applyFont="1" applyFill="1" applyBorder="1" applyAlignment="1">
      <alignment horizontal="left" indent="1"/>
    </xf>
    <xf numFmtId="0" fontId="15" fillId="0" borderId="0" xfId="2" applyFont="1" applyFill="1" applyBorder="1">
      <alignment vertical="center"/>
    </xf>
    <xf numFmtId="0" fontId="35" fillId="0" borderId="0" xfId="4" applyFont="1" applyFill="1" applyBorder="1" applyAlignment="1">
      <alignment horizontal="left" vertical="center"/>
    </xf>
    <xf numFmtId="0" fontId="14" fillId="0" borderId="0" xfId="1"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left" vertical="center"/>
    </xf>
    <xf numFmtId="0" fontId="32" fillId="0" borderId="0" xfId="4" applyFont="1" applyFill="1" applyBorder="1" applyAlignment="1">
      <alignment vertical="center"/>
    </xf>
    <xf numFmtId="0" fontId="22" fillId="0" borderId="0" xfId="2" applyFont="1" applyFill="1" applyBorder="1">
      <alignment vertical="center"/>
    </xf>
    <xf numFmtId="0" fontId="32" fillId="10" borderId="14" xfId="3" applyFont="1" applyFill="1" applyBorder="1" applyAlignment="1" applyProtection="1">
      <alignment horizontal="center" vertical="center" wrapText="1"/>
    </xf>
    <xf numFmtId="0" fontId="32" fillId="0" borderId="1" xfId="8" applyFont="1" applyFill="1" applyBorder="1" applyAlignment="1">
      <alignment horizontal="center" vertical="center" wrapText="1"/>
    </xf>
    <xf numFmtId="0" fontId="32" fillId="10" borderId="6" xfId="3" applyFont="1" applyFill="1" applyBorder="1" applyAlignment="1" applyProtection="1">
      <alignment horizontal="center" vertical="center" wrapText="1"/>
    </xf>
    <xf numFmtId="0" fontId="15" fillId="0" borderId="0" xfId="2" applyFont="1" applyFill="1">
      <alignment vertical="center"/>
    </xf>
    <xf numFmtId="0" fontId="22" fillId="0" borderId="0" xfId="3" applyFont="1" applyFill="1" applyBorder="1" applyAlignment="1" applyProtection="1">
      <alignment vertical="center"/>
    </xf>
    <xf numFmtId="0" fontId="32" fillId="0" borderId="1" xfId="3" quotePrefix="1" applyFont="1" applyFill="1" applyBorder="1" applyAlignment="1">
      <alignment horizontal="center" vertical="center"/>
    </xf>
    <xf numFmtId="0" fontId="32" fillId="0" borderId="13" xfId="3" applyFont="1" applyFill="1" applyBorder="1" applyAlignment="1">
      <alignment horizontal="left" vertical="center" wrapText="1" indent="1"/>
    </xf>
    <xf numFmtId="3" fontId="22" fillId="21" borderId="1" xfId="5" applyFont="1" applyFill="1" applyBorder="1" applyAlignment="1">
      <alignment horizontal="center" vertical="center"/>
      <protection locked="0"/>
    </xf>
    <xf numFmtId="3" fontId="22" fillId="21" borderId="8" xfId="5" applyFont="1" applyFill="1" applyBorder="1" applyAlignment="1">
      <alignment horizontal="center" vertical="center"/>
      <protection locked="0"/>
    </xf>
    <xf numFmtId="0" fontId="22" fillId="0" borderId="8" xfId="3" applyFont="1" applyFill="1" applyBorder="1" applyAlignment="1">
      <alignment horizontal="left" vertical="center" wrapText="1" indent="2"/>
    </xf>
    <xf numFmtId="3" fontId="22" fillId="0" borderId="8" xfId="5" applyFont="1" applyFill="1" applyBorder="1" applyAlignment="1">
      <alignment horizontal="center" vertical="center"/>
      <protection locked="0"/>
    </xf>
    <xf numFmtId="0" fontId="22" fillId="0" borderId="11" xfId="3" applyFont="1" applyFill="1" applyBorder="1" applyAlignment="1">
      <alignment horizontal="left" vertical="center" wrapText="1" indent="3"/>
    </xf>
    <xf numFmtId="0" fontId="109" fillId="0" borderId="11" xfId="3" applyFont="1" applyFill="1" applyBorder="1" applyAlignment="1">
      <alignment horizontal="left" vertical="center" wrapText="1" indent="3"/>
    </xf>
    <xf numFmtId="3" fontId="107" fillId="21" borderId="1" xfId="5" applyFont="1" applyFill="1" applyBorder="1" applyAlignment="1">
      <alignment horizontal="center" vertical="center"/>
      <protection locked="0"/>
    </xf>
    <xf numFmtId="3" fontId="107" fillId="21" borderId="8" xfId="5" applyFont="1" applyFill="1" applyBorder="1" applyAlignment="1">
      <alignment horizontal="center" vertical="center"/>
      <protection locked="0"/>
    </xf>
    <xf numFmtId="0" fontId="16" fillId="0" borderId="0" xfId="3" quotePrefix="1" applyFont="1" applyFill="1" applyBorder="1" applyAlignment="1">
      <alignment horizontal="right" vertical="center"/>
    </xf>
    <xf numFmtId="3" fontId="110" fillId="0" borderId="0" xfId="5" applyFont="1" applyFill="1" applyBorder="1" applyAlignment="1">
      <alignment horizontal="center" vertical="center"/>
      <protection locked="0"/>
    </xf>
    <xf numFmtId="0" fontId="35" fillId="0" borderId="0" xfId="4" applyFont="1" applyFill="1" applyBorder="1" applyAlignment="1">
      <alignment horizontal="left" vertical="center" indent="1"/>
    </xf>
    <xf numFmtId="0" fontId="22" fillId="0" borderId="0" xfId="3" quotePrefix="1" applyFont="1" applyFill="1" applyBorder="1" applyAlignment="1">
      <alignment horizontal="right" vertical="center"/>
    </xf>
    <xf numFmtId="0" fontId="22" fillId="0" borderId="0" xfId="3" applyFont="1" applyFill="1" applyBorder="1" applyAlignment="1">
      <alignment horizontal="left" vertical="center" wrapText="1" indent="1"/>
    </xf>
    <xf numFmtId="0" fontId="22" fillId="0" borderId="0" xfId="2" applyFont="1" applyFill="1" applyBorder="1" applyAlignment="1">
      <alignment horizontal="left" vertical="center" wrapText="1" indent="1"/>
    </xf>
    <xf numFmtId="0" fontId="22" fillId="0" borderId="14" xfId="2" applyFont="1" applyFill="1" applyBorder="1">
      <alignment vertical="center"/>
    </xf>
    <xf numFmtId="0" fontId="32" fillId="0" borderId="14" xfId="8" applyFont="1" applyFill="1" applyBorder="1" applyAlignment="1">
      <alignment horizontal="center" vertical="center" wrapText="1"/>
    </xf>
    <xf numFmtId="0" fontId="32" fillId="0" borderId="9" xfId="3" applyFont="1" applyFill="1" applyBorder="1" applyAlignment="1">
      <alignment horizontal="left" vertical="center" wrapText="1" indent="1"/>
    </xf>
    <xf numFmtId="0" fontId="22" fillId="0" borderId="3" xfId="3" applyFont="1" applyFill="1" applyBorder="1" applyAlignment="1">
      <alignment horizontal="left" vertical="center" wrapText="1" indent="2"/>
    </xf>
    <xf numFmtId="0" fontId="22" fillId="0" borderId="10" xfId="3" applyFont="1" applyFill="1" applyBorder="1" applyAlignment="1">
      <alignment horizontal="left" vertical="center" wrapText="1" indent="3"/>
    </xf>
    <xf numFmtId="0" fontId="109" fillId="0" borderId="10" xfId="3" applyFont="1" applyFill="1" applyBorder="1" applyAlignment="1">
      <alignment horizontal="left" vertical="center" wrapText="1" indent="3"/>
    </xf>
    <xf numFmtId="0" fontId="32" fillId="0" borderId="1" xfId="3" quotePrefix="1" applyNumberFormat="1" applyFont="1" applyFill="1" applyBorder="1" applyAlignment="1">
      <alignment horizontal="center" vertical="center"/>
    </xf>
    <xf numFmtId="0" fontId="32" fillId="0" borderId="1" xfId="3" applyFont="1" applyFill="1" applyBorder="1" applyAlignment="1">
      <alignment horizontal="left" vertical="center" wrapText="1" indent="1"/>
    </xf>
    <xf numFmtId="0" fontId="15" fillId="0" borderId="0" xfId="2" applyFont="1" applyFill="1" applyAlignment="1">
      <alignment vertical="top" wrapText="1"/>
    </xf>
    <xf numFmtId="0" fontId="15" fillId="0" borderId="0" xfId="2" applyFont="1" applyFill="1" applyBorder="1" applyAlignment="1">
      <alignment vertical="center"/>
    </xf>
    <xf numFmtId="0" fontId="111" fillId="0" borderId="0" xfId="3" applyFont="1" applyFill="1" applyBorder="1" applyAlignment="1" applyProtection="1">
      <alignment vertical="center"/>
    </xf>
    <xf numFmtId="0" fontId="112" fillId="0" borderId="0" xfId="4" applyFont="1" applyFill="1" applyBorder="1" applyAlignment="1">
      <alignment vertical="center" wrapText="1"/>
    </xf>
    <xf numFmtId="0" fontId="74" fillId="0" borderId="1" xfId="8" applyFont="1" applyFill="1" applyBorder="1" applyAlignment="1">
      <alignment horizontal="center" vertical="center" wrapText="1"/>
    </xf>
    <xf numFmtId="0" fontId="74" fillId="0" borderId="1" xfId="8" applyFont="1" applyFill="1" applyBorder="1" applyAlignment="1">
      <alignment vertical="center" wrapText="1"/>
    </xf>
    <xf numFmtId="0" fontId="33" fillId="0" borderId="0" xfId="8" applyFont="1" applyFill="1" applyBorder="1" applyAlignment="1">
      <alignment horizontal="center" vertical="center" wrapText="1"/>
    </xf>
    <xf numFmtId="0" fontId="16" fillId="0" borderId="0" xfId="3" quotePrefix="1" applyFont="1" applyFill="1" applyBorder="1" applyAlignment="1">
      <alignment horizontal="center" vertical="center"/>
    </xf>
    <xf numFmtId="0" fontId="16" fillId="0" borderId="10" xfId="3" quotePrefix="1" applyFont="1" applyFill="1" applyBorder="1" applyAlignment="1">
      <alignment horizontal="center" vertical="center"/>
    </xf>
    <xf numFmtId="0" fontId="15" fillId="0" borderId="0" xfId="2" applyFont="1" applyFill="1" applyBorder="1" applyAlignment="1">
      <alignment vertical="center" wrapText="1"/>
    </xf>
    <xf numFmtId="0" fontId="113" fillId="0" borderId="0" xfId="2" applyFont="1" applyFill="1" applyAlignment="1">
      <alignment vertical="top"/>
    </xf>
    <xf numFmtId="0" fontId="114" fillId="0" borderId="0" xfId="0" applyFont="1" applyFill="1" applyAlignment="1">
      <alignment vertical="top"/>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2" fillId="0" borderId="1" xfId="2" applyFont="1" applyFill="1" applyBorder="1" applyAlignment="1">
      <alignment horizontal="center" vertical="center"/>
    </xf>
    <xf numFmtId="0" fontId="22" fillId="0" borderId="1" xfId="2" applyFont="1" applyFill="1" applyBorder="1" applyAlignment="1">
      <alignment horizontal="left" vertical="center" wrapText="1"/>
    </xf>
    <xf numFmtId="0" fontId="22" fillId="0" borderId="0" xfId="0" applyFont="1" applyFill="1" applyAlignment="1">
      <alignment vertical="top"/>
    </xf>
    <xf numFmtId="0" fontId="115" fillId="0" borderId="0" xfId="2" applyFont="1" applyFill="1" applyBorder="1" applyAlignment="1">
      <alignment vertical="top"/>
    </xf>
    <xf numFmtId="0" fontId="116" fillId="0" borderId="0" xfId="0" applyFont="1" applyFill="1" applyAlignment="1">
      <alignment vertical="top"/>
    </xf>
    <xf numFmtId="0" fontId="0" fillId="0" borderId="0" xfId="0" applyFill="1" applyAlignment="1">
      <alignment vertical="top"/>
    </xf>
    <xf numFmtId="0" fontId="15"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9"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2" fillId="10" borderId="8" xfId="0" applyFont="1" applyFill="1" applyBorder="1" applyAlignment="1">
      <alignment horizontal="left" vertical="center" wrapText="1"/>
    </xf>
    <xf numFmtId="0" fontId="0" fillId="10" borderId="15" xfId="0" applyFill="1" applyBorder="1" applyAlignment="1">
      <alignment wrapText="1"/>
    </xf>
    <xf numFmtId="0" fontId="117"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9"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5" fillId="0" borderId="0" xfId="0" applyFont="1" applyFill="1"/>
    <xf numFmtId="0" fontId="89" fillId="0" borderId="0" xfId="0" applyFont="1" applyFill="1" applyAlignment="1">
      <alignment wrapText="1"/>
    </xf>
    <xf numFmtId="0" fontId="118" fillId="0" borderId="0" xfId="0" applyFont="1" applyFill="1" applyAlignment="1"/>
    <xf numFmtId="0" fontId="78" fillId="0" borderId="0" xfId="0" applyFont="1" applyFill="1" applyBorder="1" applyAlignment="1">
      <alignment vertical="center" wrapText="1"/>
    </xf>
    <xf numFmtId="0" fontId="75" fillId="0" borderId="0" xfId="0" applyFont="1" applyFill="1" applyBorder="1" applyAlignment="1">
      <alignment horizontal="center" vertical="center" wrapText="1"/>
    </xf>
    <xf numFmtId="0" fontId="79" fillId="0" borderId="0" xfId="0" applyFont="1" applyFill="1" applyBorder="1" applyAlignment="1">
      <alignment vertical="center" wrapText="1"/>
    </xf>
    <xf numFmtId="0" fontId="119" fillId="0" borderId="0" xfId="0" applyFont="1" applyFill="1" applyBorder="1" applyAlignment="1">
      <alignment vertical="center" wrapText="1"/>
    </xf>
    <xf numFmtId="0" fontId="0" fillId="0" borderId="0" xfId="0" applyAlignment="1"/>
    <xf numFmtId="0" fontId="0" fillId="0" borderId="1" xfId="0" applyFill="1" applyBorder="1"/>
    <xf numFmtId="0" fontId="75" fillId="10" borderId="1" xfId="0" applyFont="1" applyFill="1" applyBorder="1" applyAlignment="1">
      <alignment horizontal="center" vertical="center" wrapText="1"/>
    </xf>
    <xf numFmtId="0" fontId="31" fillId="0" borderId="8" xfId="0" applyFont="1" applyFill="1" applyBorder="1" applyAlignment="1">
      <alignment horizontal="left" vertical="center" wrapText="1"/>
    </xf>
    <xf numFmtId="0" fontId="122" fillId="0" borderId="8" xfId="0" applyFont="1" applyFill="1" applyBorder="1" applyAlignment="1">
      <alignment horizontal="left" vertical="center" wrapText="1" indent="3"/>
    </xf>
    <xf numFmtId="0" fontId="123" fillId="0" borderId="8" xfId="0" applyFont="1" applyFill="1" applyBorder="1" applyAlignment="1">
      <alignment horizontal="left" vertical="center" wrapText="1" indent="3"/>
    </xf>
    <xf numFmtId="0" fontId="22" fillId="0" borderId="1" xfId="0" applyFont="1" applyFill="1" applyBorder="1" applyAlignment="1">
      <alignment horizontal="center"/>
    </xf>
    <xf numFmtId="0" fontId="74"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1" fillId="0" borderId="0" xfId="0" applyFont="1" applyFill="1"/>
    <xf numFmtId="0" fontId="81" fillId="0" borderId="13" xfId="0" applyFont="1" applyFill="1" applyBorder="1" applyAlignment="1">
      <alignment vertical="center" wrapText="1"/>
    </xf>
    <xf numFmtId="0" fontId="81" fillId="0" borderId="14" xfId="0" applyFont="1" applyFill="1" applyBorder="1" applyAlignment="1">
      <alignment horizontal="center" vertical="center" wrapText="1"/>
    </xf>
    <xf numFmtId="0" fontId="61" fillId="0" borderId="0" xfId="0" applyFont="1" applyFill="1" applyBorder="1"/>
    <xf numFmtId="0" fontId="61" fillId="0" borderId="0" xfId="0" applyFont="1" applyFill="1" applyAlignment="1"/>
    <xf numFmtId="0" fontId="42" fillId="0" borderId="0" xfId="0" applyFont="1" applyFill="1" applyAlignment="1"/>
    <xf numFmtId="0" fontId="86" fillId="0" borderId="0" xfId="0" applyFont="1" applyFill="1" applyAlignment="1">
      <alignment wrapText="1"/>
    </xf>
    <xf numFmtId="0" fontId="19" fillId="6" borderId="1" xfId="0" applyFont="1" applyFill="1" applyBorder="1" applyAlignment="1">
      <alignment horizontal="center"/>
    </xf>
    <xf numFmtId="0" fontId="46" fillId="0" borderId="0" xfId="0" applyFont="1" applyBorder="1" applyAlignment="1">
      <alignment horizontal="center" vertical="center"/>
    </xf>
    <xf numFmtId="0" fontId="36" fillId="0" borderId="0" xfId="0" applyFont="1" applyBorder="1" applyAlignment="1">
      <alignment horizontal="justify" vertical="center"/>
    </xf>
    <xf numFmtId="0" fontId="125" fillId="0" borderId="0" xfId="0" applyFont="1"/>
    <xf numFmtId="0" fontId="75" fillId="0" borderId="0" xfId="0" applyFont="1" applyAlignment="1">
      <alignment horizontal="center" vertical="center" wrapText="1"/>
    </xf>
    <xf numFmtId="0" fontId="83" fillId="0" borderId="0" xfId="0" applyFont="1" applyBorder="1" applyAlignment="1">
      <alignment horizontal="center" vertical="center" wrapText="1"/>
    </xf>
    <xf numFmtId="0" fontId="0" fillId="0" borderId="0" xfId="0" applyAlignment="1">
      <alignment vertical="center" wrapText="1"/>
    </xf>
    <xf numFmtId="0" fontId="36" fillId="0" borderId="0" xfId="0" applyFont="1" applyBorder="1" applyAlignment="1">
      <alignment vertical="center" wrapText="1"/>
    </xf>
    <xf numFmtId="0" fontId="126" fillId="0" borderId="0" xfId="0" applyFont="1"/>
    <xf numFmtId="0" fontId="36" fillId="0" borderId="0" xfId="0" applyFont="1" applyAlignment="1">
      <alignment vertical="center" wrapText="1"/>
    </xf>
    <xf numFmtId="0" fontId="36" fillId="0" borderId="0" xfId="0" applyFont="1" applyFill="1" applyBorder="1" applyAlignment="1">
      <alignment vertical="center" wrapText="1"/>
    </xf>
    <xf numFmtId="0" fontId="71" fillId="0" borderId="0" xfId="0" applyFont="1" applyAlignment="1">
      <alignment horizontal="center" vertical="center"/>
    </xf>
    <xf numFmtId="0" fontId="36" fillId="0" borderId="4" xfId="0" applyFont="1" applyBorder="1" applyAlignment="1">
      <alignment horizontal="center" vertical="center" wrapText="1"/>
    </xf>
    <xf numFmtId="0" fontId="15" fillId="0" borderId="12" xfId="0" applyFont="1" applyBorder="1" applyAlignment="1">
      <alignment vertical="center" wrapText="1"/>
    </xf>
    <xf numFmtId="0" fontId="36" fillId="0" borderId="6" xfId="0" applyFont="1" applyBorder="1" applyAlignment="1">
      <alignment horizontal="center" vertical="center" wrapText="1"/>
    </xf>
    <xf numFmtId="0" fontId="0" fillId="0" borderId="0" xfId="0" applyBorder="1" applyAlignment="1">
      <alignment horizontal="left" vertical="top"/>
    </xf>
    <xf numFmtId="0" fontId="127" fillId="0" borderId="0" xfId="0" applyFont="1" applyBorder="1" applyAlignment="1">
      <alignment horizontal="center" vertical="center" wrapText="1"/>
    </xf>
    <xf numFmtId="0" fontId="0" fillId="0" borderId="6" xfId="0" applyBorder="1" applyAlignment="1">
      <alignment vertical="center"/>
    </xf>
    <xf numFmtId="0" fontId="22" fillId="0" borderId="1" xfId="0" applyFont="1" applyBorder="1" applyAlignment="1">
      <alignment horizontal="center" vertical="top"/>
    </xf>
    <xf numFmtId="0" fontId="22" fillId="0" borderId="14" xfId="0" applyFont="1" applyBorder="1" applyAlignment="1">
      <alignment horizontal="center" vertical="center"/>
    </xf>
    <xf numFmtId="0" fontId="128" fillId="0" borderId="0" xfId="0" applyFont="1"/>
    <xf numFmtId="0" fontId="89" fillId="0" borderId="0" xfId="0" applyFont="1"/>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wrapText="1"/>
    </xf>
    <xf numFmtId="0" fontId="0" fillId="0" borderId="1" xfId="0" applyBorder="1" applyAlignment="1">
      <alignment vertical="top" wrapText="1"/>
    </xf>
    <xf numFmtId="0" fontId="22" fillId="0" borderId="0" xfId="0" applyFont="1" applyFill="1" applyBorder="1" applyAlignment="1">
      <alignment vertical="center"/>
    </xf>
    <xf numFmtId="0" fontId="22" fillId="0" borderId="4" xfId="0" applyFont="1" applyFill="1" applyBorder="1" applyAlignment="1">
      <alignment vertical="center"/>
    </xf>
    <xf numFmtId="0" fontId="22" fillId="0" borderId="13" xfId="0" applyFont="1" applyFill="1" applyBorder="1" applyAlignment="1">
      <alignment horizont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2" fillId="0" borderId="14" xfId="0" applyFont="1" applyFill="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3" xfId="0" applyFont="1" applyFill="1" applyBorder="1" applyAlignment="1">
      <alignment horizontal="left" wrapText="1"/>
    </xf>
    <xf numFmtId="0" fontId="22" fillId="0" borderId="1" xfId="0" applyFont="1" applyFill="1" applyBorder="1" applyAlignment="1"/>
    <xf numFmtId="0" fontId="22" fillId="0" borderId="1" xfId="0" applyFont="1" applyFill="1" applyBorder="1" applyAlignment="1">
      <alignment horizontal="left" wrapText="1"/>
    </xf>
    <xf numFmtId="0" fontId="35" fillId="0" borderId="0" xfId="0" applyFont="1" applyFill="1" applyAlignment="1"/>
    <xf numFmtId="0" fontId="34" fillId="0" borderId="0" xfId="0" applyFont="1" applyFill="1" applyAlignment="1"/>
    <xf numFmtId="0" fontId="22" fillId="0" borderId="9" xfId="0" applyFont="1" applyFill="1" applyBorder="1" applyAlignment="1">
      <alignment horizontal="center"/>
    </xf>
    <xf numFmtId="0" fontId="22" fillId="0" borderId="13" xfId="0" applyFont="1" applyFill="1" applyBorder="1" applyAlignment="1">
      <alignment horizontal="center" vertical="center"/>
    </xf>
    <xf numFmtId="0" fontId="22" fillId="0" borderId="7" xfId="0" applyFont="1" applyFill="1" applyBorder="1" applyAlignment="1">
      <alignment horizontal="left" wrapText="1"/>
    </xf>
    <xf numFmtId="0" fontId="22" fillId="0" borderId="7" xfId="0" applyFont="1" applyFill="1" applyBorder="1"/>
    <xf numFmtId="0" fontId="35" fillId="0" borderId="0" xfId="0" applyFont="1" applyFill="1" applyBorder="1" applyAlignment="1"/>
    <xf numFmtId="0" fontId="35" fillId="0" borderId="0" xfId="0" applyFont="1" applyFill="1" applyBorder="1" applyAlignment="1">
      <alignment horizontal="left"/>
    </xf>
    <xf numFmtId="0" fontId="34" fillId="0" borderId="0" xfId="0" applyFont="1" applyFill="1" applyBorder="1" applyAlignment="1">
      <alignment horizontal="left"/>
    </xf>
    <xf numFmtId="0" fontId="42" fillId="0" borderId="0" xfId="0" applyFont="1" applyFill="1" applyBorder="1" applyAlignment="1"/>
    <xf numFmtId="0" fontId="22" fillId="0" borderId="0" xfId="0" applyFont="1" applyFill="1" applyAlignment="1">
      <alignment vertical="center"/>
    </xf>
    <xf numFmtId="0" fontId="22" fillId="0" borderId="13" xfId="0" applyFont="1" applyFill="1" applyBorder="1" applyAlignment="1">
      <alignment horizontal="center" vertical="center" wrapText="1"/>
    </xf>
    <xf numFmtId="9" fontId="22" fillId="0" borderId="13" xfId="18" applyFont="1" applyFill="1" applyBorder="1" applyAlignment="1">
      <alignment horizontal="center" vertical="center" wrapText="1"/>
    </xf>
    <xf numFmtId="0" fontId="32" fillId="0" borderId="1" xfId="0" applyFont="1" applyFill="1" applyBorder="1" applyAlignment="1">
      <alignment horizontal="center"/>
    </xf>
    <xf numFmtId="0" fontId="34" fillId="0" borderId="0" xfId="0" applyFont="1" applyFill="1" applyBorder="1" applyAlignment="1"/>
    <xf numFmtId="0" fontId="22" fillId="0" borderId="0" xfId="0" applyFont="1" applyFill="1" applyAlignment="1"/>
    <xf numFmtId="0" fontId="22" fillId="0" borderId="4" xfId="0" applyFont="1" applyFill="1" applyBorder="1" applyAlignment="1"/>
    <xf numFmtId="0" fontId="22" fillId="0" borderId="5" xfId="0" applyFont="1" applyFill="1" applyBorder="1" applyAlignment="1"/>
    <xf numFmtId="0" fontId="22" fillId="0" borderId="6" xfId="0" applyFont="1" applyFill="1" applyBorder="1" applyAlignment="1"/>
    <xf numFmtId="0" fontId="19" fillId="0" borderId="0" xfId="0" applyFont="1" applyFill="1" applyAlignment="1">
      <alignment horizontal="left"/>
    </xf>
    <xf numFmtId="0" fontId="87" fillId="0" borderId="0" xfId="0" applyFont="1" applyAlignment="1">
      <alignment vertical="center"/>
    </xf>
    <xf numFmtId="0" fontId="36" fillId="0" borderId="0" xfId="0" applyFont="1" applyAlignment="1">
      <alignment vertical="center"/>
    </xf>
    <xf numFmtId="0" fontId="124" fillId="0" borderId="0" xfId="0" applyFont="1" applyBorder="1" applyAlignment="1">
      <alignment horizontal="left" vertical="top" wrapText="1"/>
    </xf>
    <xf numFmtId="0" fontId="61" fillId="0" borderId="0" xfId="0" applyFont="1"/>
    <xf numFmtId="0" fontId="19" fillId="6" borderId="1" xfId="0" applyFont="1" applyFill="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lignment horizontal="justify" vertical="top" wrapText="1"/>
    </xf>
    <xf numFmtId="0" fontId="22" fillId="10" borderId="1" xfId="3" quotePrefix="1" applyFont="1" applyFill="1" applyBorder="1" applyAlignment="1">
      <alignment horizontal="center" vertical="center"/>
    </xf>
    <xf numFmtId="0" fontId="111" fillId="0" borderId="1" xfId="0" applyFont="1" applyBorder="1" applyAlignment="1">
      <alignment horizontal="center" vertical="center"/>
    </xf>
    <xf numFmtId="0" fontId="111" fillId="0" borderId="1" xfId="0" applyFont="1" applyBorder="1" applyAlignment="1">
      <alignment horizontal="justify" vertical="top" wrapText="1"/>
    </xf>
    <xf numFmtId="0" fontId="82" fillId="0" borderId="1" xfId="0" applyFont="1" applyBorder="1" applyAlignment="1">
      <alignment horizontal="center" vertical="center" wrapText="1"/>
    </xf>
    <xf numFmtId="0" fontId="82" fillId="0" borderId="7" xfId="0" applyFont="1" applyBorder="1" applyAlignment="1">
      <alignment horizontal="justify" vertical="center" wrapText="1"/>
    </xf>
    <xf numFmtId="0" fontId="111" fillId="0" borderId="7" xfId="0" applyFont="1" applyBorder="1" applyAlignment="1">
      <alignment horizontal="justify" vertical="center" wrapText="1"/>
    </xf>
    <xf numFmtId="0" fontId="82" fillId="0" borderId="13" xfId="0" applyFont="1" applyBorder="1" applyAlignment="1">
      <alignment horizontal="center" vertical="center" wrapText="1"/>
    </xf>
    <xf numFmtId="0" fontId="111" fillId="0" borderId="9" xfId="0" applyFont="1" applyBorder="1" applyAlignment="1">
      <alignment horizontal="justify" vertical="center" wrapText="1"/>
    </xf>
    <xf numFmtId="0" fontId="0" fillId="0" borderId="13" xfId="0" applyFont="1" applyBorder="1"/>
    <xf numFmtId="0" fontId="82" fillId="0" borderId="15" xfId="0" applyFont="1" applyBorder="1" applyAlignment="1">
      <alignment horizontal="center" vertical="center" wrapText="1"/>
    </xf>
    <xf numFmtId="0" fontId="130" fillId="0" borderId="2" xfId="0" applyFont="1" applyBorder="1" applyAlignment="1">
      <alignment horizontal="justify" vertical="center" wrapText="1"/>
    </xf>
    <xf numFmtId="0" fontId="0" fillId="0" borderId="15" xfId="0" applyFont="1" applyBorder="1"/>
    <xf numFmtId="0" fontId="130" fillId="0" borderId="15" xfId="0" applyFont="1" applyBorder="1" applyAlignment="1">
      <alignment horizontal="right" vertical="center" wrapText="1"/>
    </xf>
    <xf numFmtId="0" fontId="130" fillId="0" borderId="14" xfId="0" applyFont="1" applyBorder="1" applyAlignment="1">
      <alignment horizontal="right" vertical="center" wrapText="1"/>
    </xf>
    <xf numFmtId="0" fontId="130" fillId="0" borderId="12" xfId="0" applyFont="1" applyBorder="1" applyAlignment="1">
      <alignment horizontal="justify" vertical="center" wrapText="1"/>
    </xf>
    <xf numFmtId="0" fontId="0" fillId="0" borderId="14" xfId="0" applyFont="1" applyBorder="1"/>
    <xf numFmtId="0" fontId="61" fillId="0" borderId="1" xfId="0" applyFont="1" applyBorder="1" applyAlignment="1">
      <alignment horizontal="justify" vertical="center" wrapText="1"/>
    </xf>
    <xf numFmtId="0" fontId="61" fillId="0" borderId="7" xfId="0" applyFont="1" applyBorder="1" applyAlignment="1">
      <alignment horizontal="justify" vertical="center" wrapText="1"/>
    </xf>
    <xf numFmtId="0" fontId="61" fillId="0" borderId="13" xfId="0" applyFont="1" applyBorder="1" applyAlignment="1">
      <alignment horizontal="justify" vertical="center" wrapText="1"/>
    </xf>
    <xf numFmtId="0" fontId="131" fillId="0" borderId="15" xfId="0" applyFont="1" applyBorder="1" applyAlignment="1">
      <alignment horizontal="justify" vertical="center" wrapText="1"/>
    </xf>
    <xf numFmtId="0" fontId="82" fillId="0" borderId="9" xfId="0" applyFont="1" applyBorder="1" applyAlignment="1">
      <alignment horizontal="justify" vertical="center" wrapText="1"/>
    </xf>
    <xf numFmtId="0" fontId="0" fillId="0" borderId="0" xfId="0" applyFont="1" applyAlignment="1">
      <alignment vertical="top"/>
    </xf>
    <xf numFmtId="0" fontId="61" fillId="0" borderId="0" xfId="0" applyFont="1" applyAlignment="1">
      <alignment horizontal="center" vertical="center"/>
    </xf>
    <xf numFmtId="0" fontId="125"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2" fillId="0" borderId="1" xfId="0" applyFont="1" applyFill="1" applyBorder="1" applyAlignment="1">
      <alignment vertical="top"/>
    </xf>
    <xf numFmtId="0" fontId="15" fillId="0" borderId="1" xfId="2" applyFont="1" applyFill="1" applyBorder="1" applyAlignment="1">
      <alignment horizontal="center" vertical="center"/>
    </xf>
    <xf numFmtId="0" fontId="19" fillId="0" borderId="0" xfId="0" applyFont="1" applyBorder="1" applyAlignment="1">
      <alignment horizontal="center" vertical="center" wrapText="1"/>
    </xf>
    <xf numFmtId="0" fontId="11" fillId="0" borderId="13" xfId="0" applyFont="1" applyBorder="1" applyAlignment="1">
      <alignment horizontal="center" vertical="center" wrapText="1"/>
    </xf>
    <xf numFmtId="0" fontId="15" fillId="0" borderId="13" xfId="2" applyFont="1" applyFill="1" applyBorder="1" applyAlignment="1">
      <alignment horizontal="center" vertical="center"/>
    </xf>
    <xf numFmtId="0" fontId="22" fillId="0" borderId="1" xfId="2" applyFont="1" applyFill="1" applyBorder="1" applyAlignment="1">
      <alignment horizontal="center" vertical="center" wrapText="1"/>
    </xf>
    <xf numFmtId="0" fontId="10" fillId="0" borderId="0" xfId="0" applyFont="1"/>
    <xf numFmtId="0" fontId="10"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9" fillId="26" borderId="0" xfId="13" applyFont="1" applyFill="1" applyBorder="1" applyAlignment="1" applyProtection="1">
      <alignment vertical="center" wrapText="1"/>
    </xf>
    <xf numFmtId="0" fontId="136" fillId="27" borderId="0" xfId="13" applyFont="1" applyFill="1" applyBorder="1" applyAlignment="1" applyProtection="1">
      <alignment vertical="center" wrapText="1"/>
    </xf>
    <xf numFmtId="0" fontId="100" fillId="28" borderId="0" xfId="13" applyFont="1" applyFill="1" applyBorder="1" applyAlignment="1" applyProtection="1">
      <alignment vertical="center" wrapText="1"/>
    </xf>
    <xf numFmtId="0" fontId="99" fillId="24" borderId="0" xfId="13" applyFont="1" applyFill="1" applyBorder="1" applyAlignment="1" applyProtection="1"/>
    <xf numFmtId="0" fontId="109" fillId="0" borderId="0" xfId="13" applyFont="1" applyFill="1" applyBorder="1" applyAlignment="1" applyProtection="1">
      <alignment vertical="center" wrapText="1"/>
    </xf>
    <xf numFmtId="49" fontId="137" fillId="0" borderId="28" xfId="13" applyNumberFormat="1" applyFont="1" applyFill="1" applyBorder="1" applyAlignment="1" applyProtection="1">
      <alignment vertical="center" wrapText="1"/>
    </xf>
    <xf numFmtId="49" fontId="137" fillId="0" borderId="0" xfId="13" applyNumberFormat="1" applyFont="1" applyFill="1" applyBorder="1" applyAlignment="1" applyProtection="1">
      <alignment vertical="center" wrapText="1"/>
    </xf>
    <xf numFmtId="0" fontId="109" fillId="0" borderId="0" xfId="13" applyFont="1" applyBorder="1" applyAlignment="1" applyProtection="1">
      <alignment wrapText="1"/>
    </xf>
    <xf numFmtId="0" fontId="138" fillId="0" borderId="0" xfId="13" applyFont="1" applyFill="1" applyBorder="1" applyAlignment="1" applyProtection="1">
      <alignment vertical="center" wrapText="1"/>
    </xf>
    <xf numFmtId="0" fontId="139" fillId="0" borderId="0" xfId="13" applyFont="1" applyFill="1" applyBorder="1" applyAlignment="1" applyProtection="1">
      <alignment vertical="center" wrapText="1"/>
    </xf>
    <xf numFmtId="0" fontId="141" fillId="0" borderId="0" xfId="13" applyFont="1" applyFill="1" applyBorder="1" applyAlignment="1" applyProtection="1">
      <alignment vertical="center" wrapText="1"/>
    </xf>
    <xf numFmtId="0" fontId="99" fillId="0" borderId="0" xfId="13" applyFont="1" applyFill="1" applyBorder="1" applyAlignment="1" applyProtection="1"/>
    <xf numFmtId="0" fontId="132" fillId="0" borderId="0" xfId="0" applyFont="1" applyAlignment="1">
      <alignment vertical="top"/>
    </xf>
    <xf numFmtId="0" fontId="9" fillId="23" borderId="24" xfId="12" applyFont="1" applyFill="1" applyBorder="1" applyAlignment="1"/>
    <xf numFmtId="0" fontId="132" fillId="0" borderId="21" xfId="12" applyFont="1" applyBorder="1" applyAlignment="1">
      <alignment horizontal="center" vertical="center" wrapText="1"/>
    </xf>
    <xf numFmtId="0" fontId="132" fillId="0" borderId="26" xfId="12" applyFont="1" applyFill="1" applyBorder="1" applyAlignment="1">
      <alignment horizontal="center" vertical="center" wrapText="1"/>
    </xf>
    <xf numFmtId="0" fontId="132" fillId="0" borderId="21" xfId="12" applyFont="1" applyFill="1" applyBorder="1" applyAlignment="1">
      <alignment horizontal="center" vertical="center" wrapText="1"/>
    </xf>
    <xf numFmtId="0" fontId="139" fillId="0" borderId="21" xfId="12" applyFont="1" applyFill="1" applyBorder="1" applyAlignment="1">
      <alignment horizontal="center" vertical="center" wrapText="1"/>
    </xf>
    <xf numFmtId="0" fontId="132" fillId="6" borderId="22" xfId="12" applyFont="1" applyFill="1" applyBorder="1" applyAlignment="1">
      <alignment horizontal="center" vertical="center" wrapText="1"/>
    </xf>
    <xf numFmtId="49" fontId="139" fillId="0" borderId="43" xfId="12" applyNumberFormat="1" applyFont="1" applyFill="1" applyBorder="1" applyAlignment="1">
      <alignment horizontal="center" vertical="center" wrapText="1"/>
    </xf>
    <xf numFmtId="49" fontId="146" fillId="0" borderId="28" xfId="6" applyNumberFormat="1" applyFont="1" applyFill="1" applyBorder="1" applyAlignment="1" applyProtection="1">
      <alignment vertical="center" wrapText="1"/>
    </xf>
    <xf numFmtId="49" fontId="146" fillId="24" borderId="28" xfId="6" applyNumberFormat="1" applyFont="1" applyFill="1" applyBorder="1" applyAlignment="1" applyProtection="1">
      <alignment vertical="center" wrapText="1"/>
    </xf>
    <xf numFmtId="49" fontId="139" fillId="0" borderId="0" xfId="12" applyNumberFormat="1" applyFont="1" applyFill="1" applyBorder="1" applyAlignment="1">
      <alignment horizontal="center" vertical="center" wrapText="1"/>
    </xf>
    <xf numFmtId="0" fontId="132" fillId="23" borderId="28" xfId="12" applyFont="1" applyFill="1" applyBorder="1" applyAlignment="1">
      <alignment horizontal="center" vertical="center" wrapText="1"/>
    </xf>
    <xf numFmtId="0" fontId="148" fillId="23" borderId="0" xfId="13" applyFont="1" applyFill="1" applyBorder="1" applyAlignment="1" applyProtection="1">
      <alignment horizontal="center" vertical="center" wrapText="1"/>
    </xf>
    <xf numFmtId="0" fontId="132" fillId="23" borderId="0" xfId="12" applyFont="1" applyFill="1" applyBorder="1" applyAlignment="1">
      <alignment horizontal="center" vertical="center" wrapText="1"/>
    </xf>
    <xf numFmtId="0" fontId="139" fillId="23" borderId="43" xfId="12" applyFont="1" applyFill="1" applyBorder="1" applyAlignment="1">
      <alignment horizontal="center" vertical="center" wrapText="1"/>
    </xf>
    <xf numFmtId="0" fontId="132" fillId="23" borderId="16" xfId="12" applyFont="1" applyFill="1" applyBorder="1" applyAlignment="1">
      <alignment horizontal="center" vertical="center" wrapText="1"/>
    </xf>
    <xf numFmtId="49" fontId="137" fillId="24" borderId="28" xfId="13" applyNumberFormat="1" applyFont="1" applyFill="1" applyBorder="1" applyAlignment="1" applyProtection="1">
      <alignment vertical="center" wrapText="1"/>
    </xf>
    <xf numFmtId="0" fontId="139" fillId="0" borderId="43" xfId="12" applyFont="1" applyFill="1" applyBorder="1" applyAlignment="1">
      <alignment horizontal="center" vertical="center" wrapText="1"/>
    </xf>
    <xf numFmtId="0" fontId="139" fillId="24" borderId="43" xfId="12" applyFont="1" applyFill="1" applyBorder="1" applyAlignment="1">
      <alignment horizontal="center" vertical="center" wrapText="1"/>
    </xf>
    <xf numFmtId="0" fontId="148" fillId="23" borderId="1" xfId="13" applyFont="1" applyFill="1" applyBorder="1" applyAlignment="1" applyProtection="1">
      <alignment horizontal="center" vertical="center" wrapText="1"/>
    </xf>
    <xf numFmtId="0" fontId="109" fillId="0" borderId="0" xfId="13" applyFont="1" applyFill="1" applyBorder="1" applyAlignment="1" applyProtection="1">
      <alignment wrapText="1"/>
    </xf>
    <xf numFmtId="49" fontId="143" fillId="22" borderId="20" xfId="12" applyNumberFormat="1" applyFont="1" applyFill="1" applyBorder="1" applyAlignment="1">
      <alignment horizontal="left" vertical="center"/>
    </xf>
    <xf numFmtId="49" fontId="143" fillId="22" borderId="38" xfId="12" applyNumberFormat="1" applyFont="1" applyFill="1" applyBorder="1" applyAlignment="1">
      <alignment horizontal="left" vertical="center"/>
    </xf>
    <xf numFmtId="0" fontId="148" fillId="23" borderId="14" xfId="13" applyFont="1" applyFill="1" applyBorder="1" applyAlignment="1" applyProtection="1">
      <alignment horizontal="center" vertical="center" wrapText="1"/>
    </xf>
    <xf numFmtId="0" fontId="139" fillId="0" borderId="0" xfId="12" applyFont="1" applyFill="1" applyBorder="1" applyAlignment="1">
      <alignment horizontal="center" vertical="center" wrapText="1"/>
    </xf>
    <xf numFmtId="0" fontId="140" fillId="0" borderId="0" xfId="13" applyFont="1" applyFill="1" applyBorder="1" applyAlignment="1" applyProtection="1">
      <alignment wrapText="1"/>
    </xf>
    <xf numFmtId="0" fontId="140" fillId="0" borderId="0" xfId="12" applyFont="1" applyFill="1" applyBorder="1" applyAlignment="1">
      <alignment horizontal="center" vertical="center"/>
    </xf>
    <xf numFmtId="0" fontId="109" fillId="0" borderId="0" xfId="13" applyFont="1" applyBorder="1" applyAlignment="1" applyProtection="1"/>
    <xf numFmtId="0" fontId="9" fillId="0" borderId="0" xfId="12" applyFont="1" applyBorder="1" applyAlignment="1">
      <alignment wrapText="1"/>
    </xf>
    <xf numFmtId="0" fontId="9" fillId="0" borderId="0" xfId="12" applyFont="1" applyBorder="1"/>
    <xf numFmtId="0" fontId="29" fillId="0" borderId="0" xfId="6" applyFill="1" applyBorder="1" applyAlignment="1" applyProtection="1">
      <alignment vertical="center" wrapText="1"/>
    </xf>
    <xf numFmtId="0" fontId="109" fillId="0" borderId="0" xfId="13" applyFont="1" applyFill="1" applyBorder="1" applyAlignment="1" applyProtection="1">
      <alignment horizontal="left" vertical="center" wrapText="1"/>
    </xf>
    <xf numFmtId="0" fontId="18" fillId="0" borderId="0" xfId="0" applyFont="1" applyAlignment="1">
      <alignment wrapText="1"/>
    </xf>
    <xf numFmtId="0" fontId="149" fillId="0" borderId="0" xfId="0" applyFont="1" applyAlignment="1">
      <alignment vertical="center"/>
    </xf>
    <xf numFmtId="0" fontId="144" fillId="0" borderId="0" xfId="0" applyFont="1" applyAlignment="1">
      <alignment vertical="center"/>
    </xf>
    <xf numFmtId="0" fontId="132" fillId="10" borderId="1" xfId="0" applyFont="1" applyFill="1" applyBorder="1" applyAlignment="1">
      <alignment horizontal="left" vertical="center" wrapText="1"/>
    </xf>
    <xf numFmtId="0" fontId="132" fillId="0" borderId="1" xfId="0" applyFont="1" applyBorder="1" applyAlignment="1">
      <alignment horizontal="center" vertical="center"/>
    </xf>
    <xf numFmtId="0" fontId="132" fillId="0" borderId="13" xfId="0" applyFont="1" applyBorder="1" applyAlignment="1">
      <alignment horizontal="center" vertical="center"/>
    </xf>
    <xf numFmtId="0" fontId="151" fillId="0" borderId="1" xfId="0" applyFont="1" applyBorder="1" applyAlignment="1">
      <alignment vertical="center" wrapText="1"/>
    </xf>
    <xf numFmtId="0" fontId="151" fillId="0" borderId="1" xfId="0" applyFont="1" applyBorder="1" applyAlignment="1">
      <alignment horizontal="center" vertical="center" wrapText="1"/>
    </xf>
    <xf numFmtId="0" fontId="152" fillId="0" borderId="1" xfId="0" applyFont="1" applyBorder="1" applyAlignment="1">
      <alignment horizontal="justify" vertical="center" wrapText="1"/>
    </xf>
    <xf numFmtId="0" fontId="151" fillId="2" borderId="1" xfId="0" applyFont="1" applyFill="1" applyBorder="1" applyAlignment="1">
      <alignment vertical="center"/>
    </xf>
    <xf numFmtId="0" fontId="151" fillId="0" borderId="1" xfId="0" applyFont="1" applyBorder="1" applyAlignment="1">
      <alignment horizontal="left" vertical="center" wrapText="1" indent="3"/>
    </xf>
    <xf numFmtId="0" fontId="151" fillId="0" borderId="1" xfId="0" applyFont="1" applyBorder="1" applyAlignment="1">
      <alignment vertical="center"/>
    </xf>
    <xf numFmtId="0" fontId="152" fillId="0" borderId="1" xfId="0" applyFont="1" applyBorder="1" applyAlignment="1">
      <alignment vertical="center" wrapText="1"/>
    </xf>
    <xf numFmtId="0" fontId="151" fillId="0" borderId="1" xfId="0" applyFont="1" applyBorder="1" applyAlignment="1">
      <alignment horizontal="left" vertical="center" wrapText="1" indent="2"/>
    </xf>
    <xf numFmtId="0" fontId="132" fillId="10" borderId="1" xfId="0" applyFont="1" applyFill="1" applyBorder="1" applyAlignment="1">
      <alignment horizontal="center" vertical="center" wrapText="1"/>
    </xf>
    <xf numFmtId="0" fontId="132" fillId="10" borderId="1" xfId="0" applyFont="1" applyFill="1" applyBorder="1" applyAlignment="1">
      <alignment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wrapText="1"/>
    </xf>
    <xf numFmtId="0" fontId="8" fillId="21" borderId="1" xfId="0" applyFont="1" applyFill="1" applyBorder="1" applyAlignment="1">
      <alignment vertical="center" wrapText="1"/>
    </xf>
    <xf numFmtId="0" fontId="8" fillId="10" borderId="1" xfId="0" applyFont="1" applyFill="1" applyBorder="1" applyAlignment="1">
      <alignment horizontal="justify" vertical="center" wrapText="1"/>
    </xf>
    <xf numFmtId="0" fontId="150"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53" fillId="0" borderId="1" xfId="0" applyFont="1" applyBorder="1" applyAlignment="1">
      <alignment vertical="center" wrapText="1"/>
    </xf>
    <xf numFmtId="0" fontId="132" fillId="0" borderId="1" xfId="0" applyFont="1" applyBorder="1" applyAlignment="1">
      <alignment vertical="center" wrapText="1"/>
    </xf>
    <xf numFmtId="0" fontId="153" fillId="0" borderId="1" xfId="0" applyFont="1" applyBorder="1" applyAlignment="1">
      <alignment horizontal="right" vertical="center" wrapText="1"/>
    </xf>
    <xf numFmtId="0" fontId="150" fillId="0" borderId="0" xfId="0" applyFont="1"/>
    <xf numFmtId="0" fontId="35" fillId="0" borderId="0" xfId="0" applyFont="1" applyAlignment="1">
      <alignment horizontal="left"/>
    </xf>
    <xf numFmtId="0" fontId="154" fillId="0" borderId="0" xfId="0" applyFont="1" applyAlignment="1">
      <alignment horizontal="left"/>
    </xf>
    <xf numFmtId="0" fontId="35" fillId="0" borderId="0" xfId="0" applyFont="1"/>
    <xf numFmtId="49" fontId="156" fillId="6" borderId="54" xfId="14" applyNumberFormat="1" applyFont="1" applyFill="1" applyBorder="1" applyAlignment="1">
      <alignment horizontal="center" vertical="center" wrapText="1"/>
    </xf>
    <xf numFmtId="49" fontId="139" fillId="6" borderId="55" xfId="14" applyNumberFormat="1" applyFont="1" applyFill="1" applyBorder="1" applyAlignment="1">
      <alignment horizontal="center" vertical="center" wrapText="1"/>
    </xf>
    <xf numFmtId="49" fontId="139" fillId="6" borderId="1" xfId="14" applyNumberFormat="1" applyFont="1" applyFill="1" applyBorder="1" applyAlignment="1">
      <alignment horizontal="center" vertical="center" wrapText="1"/>
    </xf>
    <xf numFmtId="49" fontId="139" fillId="6" borderId="56" xfId="14" applyNumberFormat="1" applyFont="1" applyFill="1" applyBorder="1" applyAlignment="1">
      <alignment horizontal="center" vertical="center" wrapText="1"/>
    </xf>
    <xf numFmtId="49" fontId="139" fillId="6" borderId="57" xfId="14" applyNumberFormat="1" applyFont="1" applyFill="1" applyBorder="1" applyAlignment="1">
      <alignment horizontal="center" vertical="center" wrapText="1"/>
    </xf>
    <xf numFmtId="0" fontId="35" fillId="0" borderId="0" xfId="0" applyFont="1" applyAlignment="1">
      <alignment vertical="center"/>
    </xf>
    <xf numFmtId="0" fontId="160" fillId="0" borderId="0" xfId="0" applyFont="1"/>
    <xf numFmtId="0" fontId="161" fillId="0" borderId="0" xfId="0" applyFont="1" applyAlignment="1">
      <alignment vertical="center"/>
    </xf>
    <xf numFmtId="49" fontId="132" fillId="0" borderId="21" xfId="0" applyNumberFormat="1" applyFont="1" applyBorder="1" applyAlignment="1">
      <alignment horizontal="center" vertical="center" wrapText="1"/>
    </xf>
    <xf numFmtId="0" fontId="132" fillId="0" borderId="22" xfId="0" applyFont="1" applyBorder="1" applyAlignment="1">
      <alignment vertical="center" wrapText="1"/>
    </xf>
    <xf numFmtId="49" fontId="109" fillId="0" borderId="32" xfId="0" applyNumberFormat="1" applyFont="1" applyBorder="1" applyAlignment="1">
      <alignment horizontal="center" vertical="center" wrapText="1"/>
    </xf>
    <xf numFmtId="0" fontId="109" fillId="0" borderId="33" xfId="0" applyFont="1" applyBorder="1" applyAlignment="1">
      <alignment horizontal="left" vertical="center" wrapText="1" indent="1"/>
    </xf>
    <xf numFmtId="49" fontId="132" fillId="0" borderId="32" xfId="0" applyNumberFormat="1" applyFont="1" applyBorder="1" applyAlignment="1">
      <alignment horizontal="center" vertical="center" wrapText="1"/>
    </xf>
    <xf numFmtId="0" fontId="132" fillId="0" borderId="33" xfId="0" applyFont="1" applyBorder="1" applyAlignment="1">
      <alignment vertical="center" wrapText="1"/>
    </xf>
    <xf numFmtId="0" fontId="144" fillId="0" borderId="21" xfId="0" applyFont="1" applyBorder="1" applyAlignment="1">
      <alignment horizontal="center" vertical="center" wrapText="1"/>
    </xf>
    <xf numFmtId="0" fontId="144" fillId="10" borderId="33" xfId="0" applyFont="1" applyFill="1" applyBorder="1" applyAlignment="1">
      <alignment horizontal="center" vertical="center" wrapText="1"/>
    </xf>
    <xf numFmtId="0" fontId="163" fillId="0" borderId="21" xfId="0" applyFont="1" applyBorder="1" applyAlignment="1">
      <alignment horizontal="center" vertical="center" wrapText="1"/>
    </xf>
    <xf numFmtId="0" fontId="144" fillId="10" borderId="35" xfId="0" applyFont="1" applyFill="1" applyBorder="1" applyAlignment="1">
      <alignment horizontal="center" vertical="center" wrapText="1"/>
    </xf>
    <xf numFmtId="49" fontId="144" fillId="0" borderId="21" xfId="0" applyNumberFormat="1" applyFont="1" applyBorder="1" applyAlignment="1">
      <alignment horizontal="center" vertical="center" wrapText="1"/>
    </xf>
    <xf numFmtId="49" fontId="164" fillId="8" borderId="32" xfId="0" applyNumberFormat="1" applyFont="1" applyFill="1" applyBorder="1" applyAlignment="1">
      <alignment horizontal="center" vertical="center" wrapText="1"/>
    </xf>
    <xf numFmtId="0" fontId="164" fillId="8" borderId="33" xfId="0" applyFont="1" applyFill="1" applyBorder="1" applyAlignment="1">
      <alignment horizontal="left" vertical="center" wrapText="1" indent="1"/>
    </xf>
    <xf numFmtId="49" fontId="144" fillId="0" borderId="32" xfId="0" applyNumberFormat="1" applyFont="1" applyBorder="1" applyAlignment="1">
      <alignment horizontal="center" vertical="center" wrapText="1"/>
    </xf>
    <xf numFmtId="0" fontId="144" fillId="0" borderId="33" xfId="0" applyFont="1" applyBorder="1" applyAlignment="1">
      <alignment vertical="center" wrapText="1"/>
    </xf>
    <xf numFmtId="49" fontId="165" fillId="0" borderId="32" xfId="0" applyNumberFormat="1" applyFont="1" applyBorder="1" applyAlignment="1">
      <alignment horizontal="center" vertical="center" wrapText="1"/>
    </xf>
    <xf numFmtId="0" fontId="165" fillId="0" borderId="33" xfId="0" applyFont="1" applyBorder="1" applyAlignment="1">
      <alignment vertical="center" wrapText="1"/>
    </xf>
    <xf numFmtId="0" fontId="157" fillId="0" borderId="33" xfId="0" applyFont="1" applyBorder="1" applyAlignment="1">
      <alignment vertical="center" wrapText="1"/>
    </xf>
    <xf numFmtId="0" fontId="163" fillId="0" borderId="32" xfId="0" applyFont="1" applyBorder="1" applyAlignment="1">
      <alignment vertical="center" wrapText="1"/>
    </xf>
    <xf numFmtId="0" fontId="163" fillId="0" borderId="33" xfId="0" applyFont="1" applyBorder="1" applyAlignment="1">
      <alignment vertical="center" wrapText="1"/>
    </xf>
    <xf numFmtId="0" fontId="163" fillId="19" borderId="33" xfId="0" applyFont="1" applyFill="1" applyBorder="1" applyAlignment="1">
      <alignment vertical="center" wrapText="1"/>
    </xf>
    <xf numFmtId="0" fontId="168" fillId="0" borderId="33" xfId="0" applyFont="1" applyBorder="1" applyAlignment="1">
      <alignment vertical="center" wrapText="1"/>
    </xf>
    <xf numFmtId="49" fontId="145" fillId="0" borderId="21" xfId="0" applyNumberFormat="1" applyFont="1" applyBorder="1" applyAlignment="1">
      <alignment horizontal="center" vertical="center" wrapText="1"/>
    </xf>
    <xf numFmtId="0" fontId="164" fillId="0" borderId="33" xfId="0" applyFont="1" applyBorder="1" applyAlignment="1">
      <alignment vertical="center" wrapText="1"/>
    </xf>
    <xf numFmtId="49" fontId="145" fillId="0" borderId="32" xfId="0" applyNumberFormat="1" applyFont="1" applyBorder="1" applyAlignment="1">
      <alignment horizontal="center" vertical="center" wrapText="1"/>
    </xf>
    <xf numFmtId="0" fontId="162" fillId="0" borderId="33" xfId="0" applyFont="1" applyBorder="1" applyAlignment="1">
      <alignment vertical="center" wrapText="1"/>
    </xf>
    <xf numFmtId="0" fontId="157" fillId="0" borderId="33" xfId="0" applyFont="1" applyBorder="1" applyAlignment="1">
      <alignment horizontal="center" vertical="center" wrapText="1"/>
    </xf>
    <xf numFmtId="0" fontId="144" fillId="9" borderId="33" xfId="0" applyFont="1" applyFill="1" applyBorder="1" applyAlignment="1">
      <alignment vertical="center" wrapText="1"/>
    </xf>
    <xf numFmtId="0" fontId="144" fillId="0" borderId="33" xfId="0" applyFont="1" applyBorder="1" applyAlignment="1">
      <alignment horizontal="center" vertical="center"/>
    </xf>
    <xf numFmtId="0" fontId="172" fillId="20" borderId="33" xfId="0" applyFont="1" applyFill="1" applyBorder="1" applyAlignment="1">
      <alignment vertical="center" wrapText="1"/>
    </xf>
    <xf numFmtId="49" fontId="174" fillId="0" borderId="21" xfId="0" applyNumberFormat="1" applyFont="1" applyBorder="1" applyAlignment="1">
      <alignment horizontal="center" vertical="center" wrapText="1"/>
    </xf>
    <xf numFmtId="0" fontId="174" fillId="0" borderId="22" xfId="0" applyFont="1" applyBorder="1" applyAlignment="1">
      <alignment vertical="center" wrapText="1"/>
    </xf>
    <xf numFmtId="49" fontId="173" fillId="0" borderId="32" xfId="0" applyNumberFormat="1" applyFont="1" applyBorder="1" applyAlignment="1">
      <alignment horizontal="center" vertical="center" wrapText="1"/>
    </xf>
    <xf numFmtId="0" fontId="173" fillId="0" borderId="33" xfId="0" applyFont="1" applyBorder="1" applyAlignment="1">
      <alignment vertical="center" wrapText="1"/>
    </xf>
    <xf numFmtId="0" fontId="173" fillId="0" borderId="33" xfId="0" applyFont="1" applyBorder="1" applyAlignment="1">
      <alignment horizontal="left" vertical="center" wrapText="1" indent="1"/>
    </xf>
    <xf numFmtId="49" fontId="174" fillId="0" borderId="32" xfId="0" applyNumberFormat="1" applyFont="1" applyBorder="1" applyAlignment="1">
      <alignment horizontal="center" vertical="center" wrapText="1"/>
    </xf>
    <xf numFmtId="0" fontId="174" fillId="0" borderId="33" xfId="0" applyFont="1" applyBorder="1" applyAlignment="1">
      <alignment vertical="center" wrapText="1"/>
    </xf>
    <xf numFmtId="0" fontId="173" fillId="0" borderId="21" xfId="0" applyFont="1" applyBorder="1" applyAlignment="1">
      <alignment horizontal="center" vertical="center" wrapText="1"/>
    </xf>
    <xf numFmtId="0" fontId="173" fillId="0" borderId="32" xfId="0" applyFont="1" applyBorder="1" applyAlignment="1">
      <alignment horizontal="center" vertical="center" wrapText="1"/>
    </xf>
    <xf numFmtId="0" fontId="162" fillId="0" borderId="21" xfId="0" applyFont="1" applyBorder="1" applyAlignment="1">
      <alignment horizontal="center" vertical="center"/>
    </xf>
    <xf numFmtId="0" fontId="162" fillId="0" borderId="22" xfId="0" applyFont="1" applyBorder="1" applyAlignment="1">
      <alignment horizontal="center" vertical="center"/>
    </xf>
    <xf numFmtId="0" fontId="157" fillId="0" borderId="28" xfId="0" applyFont="1" applyBorder="1" applyAlignment="1">
      <alignment vertical="center"/>
    </xf>
    <xf numFmtId="0" fontId="157" fillId="0" borderId="0" xfId="0" applyFont="1" applyAlignment="1">
      <alignment vertical="center" wrapText="1"/>
    </xf>
    <xf numFmtId="0" fontId="157" fillId="0" borderId="16" xfId="0" applyFont="1" applyBorder="1" applyAlignment="1">
      <alignment vertical="center" wrapText="1"/>
    </xf>
    <xf numFmtId="0" fontId="157" fillId="10" borderId="28" xfId="0" applyFont="1" applyFill="1" applyBorder="1" applyAlignment="1">
      <alignment vertical="center" wrapText="1"/>
    </xf>
    <xf numFmtId="0" fontId="157" fillId="0" borderId="24" xfId="0" applyFont="1" applyBorder="1" applyAlignment="1">
      <alignment vertical="center"/>
    </xf>
    <xf numFmtId="0" fontId="157" fillId="0" borderId="38" xfId="0" applyFont="1" applyBorder="1" applyAlignment="1">
      <alignment vertical="center"/>
    </xf>
    <xf numFmtId="0" fontId="157" fillId="10" borderId="0" xfId="0" applyFont="1" applyFill="1" applyAlignment="1">
      <alignment vertical="top" wrapText="1"/>
    </xf>
    <xf numFmtId="0" fontId="147" fillId="0" borderId="29" xfId="0" applyFont="1" applyBorder="1" applyAlignment="1">
      <alignment horizontal="center" vertical="center" wrapText="1"/>
    </xf>
    <xf numFmtId="0" fontId="157" fillId="10" borderId="0" xfId="0" applyFont="1" applyFill="1" applyAlignment="1">
      <alignment vertical="center" wrapText="1"/>
    </xf>
    <xf numFmtId="0" fontId="157" fillId="10" borderId="16" xfId="0" applyFont="1" applyFill="1" applyBorder="1" applyAlignment="1">
      <alignment vertical="center" wrapText="1"/>
    </xf>
    <xf numFmtId="49" fontId="162" fillId="0" borderId="21" xfId="0" applyNumberFormat="1" applyFont="1" applyBorder="1" applyAlignment="1">
      <alignment horizontal="center" vertical="center" wrapText="1"/>
    </xf>
    <xf numFmtId="0" fontId="162" fillId="0" borderId="22" xfId="0" applyFont="1" applyBorder="1" applyAlignment="1">
      <alignment vertical="center" wrapText="1"/>
    </xf>
    <xf numFmtId="49" fontId="176" fillId="0" borderId="32" xfId="0" applyNumberFormat="1" applyFont="1" applyBorder="1" applyAlignment="1">
      <alignment horizontal="center" vertical="center" wrapText="1"/>
    </xf>
    <xf numFmtId="0" fontId="176" fillId="0" borderId="33" xfId="0" applyFont="1" applyBorder="1" applyAlignment="1">
      <alignment horizontal="left" vertical="center" wrapText="1" indent="1"/>
    </xf>
    <xf numFmtId="0" fontId="176" fillId="0" borderId="33" xfId="0" applyFont="1" applyBorder="1" applyAlignment="1">
      <alignment horizontal="left" vertical="center" wrapText="1" indent="5"/>
    </xf>
    <xf numFmtId="0" fontId="176" fillId="0" borderId="33" xfId="0" applyFont="1" applyBorder="1" applyAlignment="1">
      <alignment horizontal="left" vertical="center" wrapText="1" indent="10"/>
    </xf>
    <xf numFmtId="49" fontId="162" fillId="0" borderId="32" xfId="0" applyNumberFormat="1" applyFont="1" applyBorder="1" applyAlignment="1">
      <alignment horizontal="center" vertical="center" wrapText="1"/>
    </xf>
    <xf numFmtId="0" fontId="157" fillId="10" borderId="35" xfId="0" applyFont="1" applyFill="1" applyBorder="1" applyAlignment="1">
      <alignment vertical="center"/>
    </xf>
    <xf numFmtId="0" fontId="169" fillId="8" borderId="33" xfId="0" applyFont="1" applyFill="1" applyBorder="1" applyAlignment="1">
      <alignment horizontal="left" vertical="center" wrapText="1" indent="2"/>
    </xf>
    <xf numFmtId="49" fontId="177" fillId="0" borderId="32" xfId="0" applyNumberFormat="1" applyFont="1" applyBorder="1" applyAlignment="1">
      <alignment horizontal="center" vertical="center" wrapText="1"/>
    </xf>
    <xf numFmtId="0" fontId="152" fillId="10" borderId="13" xfId="0" applyFont="1" applyFill="1" applyBorder="1" applyAlignment="1">
      <alignment horizontal="center" vertical="center" wrapText="1"/>
    </xf>
    <xf numFmtId="0" fontId="152" fillId="10" borderId="9" xfId="0" applyFont="1" applyFill="1" applyBorder="1" applyAlignment="1">
      <alignment horizontal="center" vertical="center" wrapText="1"/>
    </xf>
    <xf numFmtId="0" fontId="152" fillId="10" borderId="3" xfId="0" applyFont="1" applyFill="1" applyBorder="1" applyAlignment="1">
      <alignment vertical="center" wrapText="1"/>
    </xf>
    <xf numFmtId="0" fontId="152" fillId="10" borderId="8" xfId="0" applyFont="1" applyFill="1" applyBorder="1" applyAlignment="1">
      <alignment vertical="center" wrapText="1"/>
    </xf>
    <xf numFmtId="0" fontId="152" fillId="10" borderId="15" xfId="0" applyFont="1" applyFill="1" applyBorder="1" applyAlignment="1">
      <alignment horizontal="center" vertical="center" wrapText="1"/>
    </xf>
    <xf numFmtId="0" fontId="152" fillId="10" borderId="2" xfId="0" applyFont="1" applyFill="1" applyBorder="1" applyAlignment="1">
      <alignment horizontal="center" vertical="center" wrapText="1"/>
    </xf>
    <xf numFmtId="0" fontId="152" fillId="10" borderId="8" xfId="0" applyFont="1" applyFill="1" applyBorder="1" applyAlignment="1">
      <alignment horizontal="center" vertical="center" wrapText="1"/>
    </xf>
    <xf numFmtId="0" fontId="152" fillId="10" borderId="14" xfId="0" applyFont="1" applyFill="1" applyBorder="1" applyAlignment="1">
      <alignment horizontal="center" vertical="center" wrapText="1"/>
    </xf>
    <xf numFmtId="0" fontId="152" fillId="10" borderId="12" xfId="0" applyFont="1" applyFill="1" applyBorder="1" applyAlignment="1">
      <alignment horizontal="center" vertical="center" wrapText="1"/>
    </xf>
    <xf numFmtId="0" fontId="44" fillId="0" borderId="0" xfId="0" applyFont="1" applyFill="1" applyAlignment="1">
      <alignment vertical="center"/>
    </xf>
    <xf numFmtId="0" fontId="44" fillId="0" borderId="0" xfId="0" applyFont="1" applyFill="1"/>
    <xf numFmtId="0" fontId="174" fillId="0" borderId="1" xfId="0" applyFont="1" applyFill="1" applyBorder="1" applyAlignment="1">
      <alignment horizontal="center" vertical="center" wrapText="1"/>
    </xf>
    <xf numFmtId="0" fontId="178" fillId="0" borderId="1" xfId="0" applyFont="1" applyFill="1" applyBorder="1" applyAlignment="1">
      <alignment horizontal="center" vertical="center" wrapText="1"/>
    </xf>
    <xf numFmtId="0" fontId="173" fillId="0" borderId="1" xfId="0" applyFont="1" applyFill="1" applyBorder="1" applyAlignment="1">
      <alignment horizontal="center" vertical="center" wrapText="1"/>
    </xf>
    <xf numFmtId="0" fontId="163" fillId="0" borderId="1" xfId="0" applyFont="1" applyFill="1" applyBorder="1" applyAlignment="1">
      <alignment horizontal="center" vertical="center" wrapText="1"/>
    </xf>
    <xf numFmtId="0" fontId="163" fillId="0" borderId="8" xfId="0" applyFont="1" applyFill="1" applyBorder="1" applyAlignment="1">
      <alignment vertical="center" wrapText="1"/>
    </xf>
    <xf numFmtId="0" fontId="163" fillId="0" borderId="1" xfId="0" applyFont="1" applyFill="1" applyBorder="1" applyAlignment="1">
      <alignment vertical="center" wrapText="1"/>
    </xf>
    <xf numFmtId="0" fontId="141" fillId="6" borderId="1" xfId="0" applyFont="1" applyFill="1" applyBorder="1" applyAlignment="1">
      <alignment vertical="center" wrapText="1"/>
    </xf>
    <xf numFmtId="0" fontId="175" fillId="6" borderId="1" xfId="0" applyFont="1" applyFill="1" applyBorder="1" applyAlignment="1">
      <alignment vertical="center" wrapText="1"/>
    </xf>
    <xf numFmtId="0" fontId="178" fillId="0" borderId="1" xfId="0" applyFont="1" applyFill="1" applyBorder="1" applyAlignment="1">
      <alignment vertical="center" wrapText="1"/>
    </xf>
    <xf numFmtId="0" fontId="141" fillId="0" borderId="1" xfId="0" applyFont="1" applyFill="1" applyBorder="1" applyAlignment="1">
      <alignment vertical="center" wrapText="1"/>
    </xf>
    <xf numFmtId="0" fontId="175" fillId="0" borderId="1" xfId="0" applyFont="1" applyFill="1" applyBorder="1" applyAlignment="1">
      <alignment vertical="center" wrapText="1"/>
    </xf>
    <xf numFmtId="0" fontId="7" fillId="0" borderId="1" xfId="0" applyFont="1" applyFill="1" applyBorder="1" applyAlignment="1">
      <alignment vertical="center" wrapText="1"/>
    </xf>
    <xf numFmtId="0" fontId="144" fillId="0" borderId="1" xfId="0" applyFont="1" applyFill="1" applyBorder="1" applyAlignment="1">
      <alignment vertical="center" wrapText="1"/>
    </xf>
    <xf numFmtId="0" fontId="157" fillId="10" borderId="1" xfId="0" applyFont="1" applyFill="1" applyBorder="1" applyAlignment="1">
      <alignment horizontal="center" vertical="center" wrapText="1"/>
    </xf>
    <xf numFmtId="0" fontId="150" fillId="0" borderId="0" xfId="0" applyFont="1" applyFill="1" applyAlignment="1">
      <alignment vertical="top"/>
    </xf>
    <xf numFmtId="0" fontId="132" fillId="0" borderId="0" xfId="0" applyFont="1" applyFill="1" applyAlignment="1">
      <alignment wrapText="1"/>
    </xf>
    <xf numFmtId="0" fontId="150" fillId="0" borderId="0" xfId="0" applyFont="1" applyFill="1" applyAlignment="1"/>
    <xf numFmtId="0" fontId="7" fillId="0" borderId="1" xfId="0" applyFont="1" applyBorder="1"/>
    <xf numFmtId="0" fontId="7" fillId="0" borderId="1" xfId="0" applyFont="1" applyBorder="1" applyAlignment="1">
      <alignment horizontal="center" vertical="center"/>
    </xf>
    <xf numFmtId="0" fontId="109"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09" fillId="0" borderId="1" xfId="0" applyFont="1" applyBorder="1" applyAlignment="1">
      <alignment horizontal="center" vertical="center"/>
    </xf>
    <xf numFmtId="0" fontId="182" fillId="0" borderId="0" xfId="2" applyFont="1" applyFill="1" applyBorder="1">
      <alignment vertical="center"/>
    </xf>
    <xf numFmtId="0" fontId="144" fillId="0" borderId="1" xfId="0" applyFont="1" applyBorder="1" applyAlignment="1">
      <alignment horizontal="center" vertical="center" wrapText="1"/>
    </xf>
    <xf numFmtId="0" fontId="144" fillId="0" borderId="1" xfId="0" applyFont="1" applyBorder="1" applyAlignment="1">
      <alignment vertical="center" wrapText="1"/>
    </xf>
    <xf numFmtId="0" fontId="173" fillId="0" borderId="1" xfId="0" applyFont="1" applyBorder="1" applyAlignment="1">
      <alignment horizontal="center" vertical="center" wrapText="1"/>
    </xf>
    <xf numFmtId="0" fontId="173" fillId="0" borderId="1" xfId="0" applyFont="1" applyBorder="1" applyAlignment="1">
      <alignment vertical="center" wrapText="1"/>
    </xf>
    <xf numFmtId="0" fontId="144" fillId="8" borderId="1" xfId="0" applyFont="1" applyFill="1" applyBorder="1" applyAlignment="1">
      <alignment vertical="center" wrapText="1"/>
    </xf>
    <xf numFmtId="0" fontId="144" fillId="9" borderId="1" xfId="0" applyFont="1" applyFill="1" applyBorder="1" applyAlignment="1">
      <alignment vertical="center" wrapText="1"/>
    </xf>
    <xf numFmtId="0" fontId="173" fillId="8" borderId="1" xfId="0" applyFont="1" applyFill="1" applyBorder="1" applyAlignment="1">
      <alignment horizontal="center" vertical="center" wrapText="1"/>
    </xf>
    <xf numFmtId="0" fontId="172" fillId="0" borderId="1" xfId="0" applyFont="1" applyBorder="1" applyAlignment="1">
      <alignment vertical="center" wrapText="1"/>
    </xf>
    <xf numFmtId="0" fontId="172" fillId="9" borderId="1" xfId="0" applyFont="1" applyFill="1" applyBorder="1" applyAlignment="1">
      <alignment vertical="center" wrapText="1"/>
    </xf>
    <xf numFmtId="0" fontId="141" fillId="0" borderId="1" xfId="0" applyFont="1" applyBorder="1" applyAlignment="1">
      <alignment vertical="center" wrapText="1"/>
    </xf>
    <xf numFmtId="0" fontId="145" fillId="0" borderId="1" xfId="0" applyFont="1" applyBorder="1" applyAlignment="1">
      <alignment vertical="center" wrapText="1"/>
    </xf>
    <xf numFmtId="0" fontId="149" fillId="0" borderId="0" xfId="0" applyFont="1"/>
    <xf numFmtId="0" fontId="132"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9" borderId="1" xfId="0" applyFont="1" applyFill="1" applyBorder="1" applyAlignment="1">
      <alignment vertical="center" wrapText="1"/>
    </xf>
    <xf numFmtId="0" fontId="109" fillId="0" borderId="1" xfId="0" applyFont="1" applyBorder="1" applyAlignment="1">
      <alignment vertical="center" wrapText="1"/>
    </xf>
    <xf numFmtId="0" fontId="109" fillId="0" borderId="1" xfId="0" applyFont="1" applyFill="1" applyBorder="1" applyAlignment="1">
      <alignment horizontal="right" vertical="center" wrapText="1"/>
    </xf>
    <xf numFmtId="0" fontId="185" fillId="0" borderId="1" xfId="0" applyFont="1" applyBorder="1" applyAlignment="1">
      <alignment vertical="center" wrapText="1"/>
    </xf>
    <xf numFmtId="0" fontId="139" fillId="0" borderId="1" xfId="0" applyFont="1" applyBorder="1" applyAlignment="1">
      <alignment vertical="center" wrapText="1"/>
    </xf>
    <xf numFmtId="9" fontId="7" fillId="0" borderId="1" xfId="0" applyNumberFormat="1" applyFont="1" applyBorder="1" applyAlignment="1">
      <alignment horizontal="center" vertical="center" wrapText="1"/>
    </xf>
    <xf numFmtId="0" fontId="109" fillId="0" borderId="1" xfId="0" applyFont="1" applyBorder="1" applyAlignment="1">
      <alignment horizontal="center" vertical="center" wrapText="1"/>
    </xf>
    <xf numFmtId="0" fontId="7" fillId="0" borderId="1" xfId="0" applyFont="1" applyBorder="1" applyAlignment="1">
      <alignment vertical="center"/>
    </xf>
    <xf numFmtId="0" fontId="139" fillId="0" borderId="1" xfId="0" applyFont="1" applyBorder="1" applyAlignment="1">
      <alignment vertical="center"/>
    </xf>
    <xf numFmtId="0" fontId="149" fillId="0" borderId="0" xfId="0" applyFont="1" applyBorder="1"/>
    <xf numFmtId="0" fontId="109" fillId="0" borderId="0" xfId="0" applyFont="1"/>
    <xf numFmtId="0" fontId="109" fillId="0" borderId="1" xfId="0" applyFont="1" applyBorder="1" applyAlignment="1">
      <alignment horizontal="center"/>
    </xf>
    <xf numFmtId="0" fontId="7" fillId="0" borderId="1" xfId="0" applyFont="1" applyBorder="1" applyAlignment="1">
      <alignment horizontal="center"/>
    </xf>
    <xf numFmtId="0" fontId="186" fillId="14" borderId="1" xfId="0" applyFont="1" applyFill="1" applyBorder="1" applyAlignment="1">
      <alignment vertical="center" wrapText="1"/>
    </xf>
    <xf numFmtId="0" fontId="186" fillId="14" borderId="14" xfId="0" applyFont="1" applyFill="1" applyBorder="1" applyAlignment="1">
      <alignment vertical="center" wrapText="1"/>
    </xf>
    <xf numFmtId="0" fontId="132" fillId="0" borderId="7" xfId="0" applyFont="1" applyBorder="1" applyAlignment="1">
      <alignment vertical="center" wrapText="1"/>
    </xf>
    <xf numFmtId="0" fontId="109" fillId="0" borderId="13" xfId="0" applyFont="1" applyBorder="1" applyAlignment="1">
      <alignment horizontal="center" vertical="center" wrapText="1"/>
    </xf>
    <xf numFmtId="0" fontId="109" fillId="0" borderId="0" xfId="0" applyFont="1" applyAlignment="1">
      <alignment vertical="center" wrapText="1"/>
    </xf>
    <xf numFmtId="0" fontId="139" fillId="0" borderId="1" xfId="0" applyFont="1" applyBorder="1" applyAlignment="1">
      <alignment horizontal="center" vertical="center" wrapText="1"/>
    </xf>
    <xf numFmtId="0" fontId="182" fillId="0" borderId="0" xfId="0" applyFont="1"/>
    <xf numFmtId="0" fontId="134" fillId="0" borderId="0" xfId="0" applyFont="1" applyBorder="1"/>
    <xf numFmtId="0" fontId="109" fillId="0" borderId="0" xfId="0" applyFont="1" applyAlignment="1">
      <alignment horizontal="center" vertical="center" wrapText="1"/>
    </xf>
    <xf numFmtId="0" fontId="109" fillId="0" borderId="0" xfId="0" applyFont="1" applyBorder="1" applyAlignment="1">
      <alignment horizontal="center" vertical="center"/>
    </xf>
    <xf numFmtId="0" fontId="109" fillId="0" borderId="0" xfId="0" applyFont="1" applyBorder="1" applyAlignment="1">
      <alignment horizontal="center" vertical="center" wrapText="1"/>
    </xf>
    <xf numFmtId="0" fontId="109" fillId="9" borderId="1" xfId="0" applyFont="1" applyFill="1" applyBorder="1" applyAlignment="1">
      <alignment vertical="center"/>
    </xf>
    <xf numFmtId="0" fontId="109" fillId="0" borderId="1" xfId="0" applyFont="1" applyBorder="1" applyAlignment="1">
      <alignment vertical="center"/>
    </xf>
    <xf numFmtId="0" fontId="109" fillId="20" borderId="1" xfId="0" applyFont="1" applyFill="1" applyBorder="1" applyAlignment="1">
      <alignment vertical="center"/>
    </xf>
    <xf numFmtId="0" fontId="7" fillId="0" borderId="1" xfId="0" applyFont="1" applyBorder="1" applyAlignment="1">
      <alignment wrapText="1"/>
    </xf>
    <xf numFmtId="0" fontId="7" fillId="0" borderId="1" xfId="0" applyFont="1" applyBorder="1" applyAlignment="1">
      <alignment horizontal="center" wrapText="1"/>
    </xf>
    <xf numFmtId="0" fontId="7" fillId="0" borderId="0" xfId="0" applyFont="1" applyAlignment="1"/>
    <xf numFmtId="0" fontId="7" fillId="0" borderId="0" xfId="0" applyFont="1"/>
    <xf numFmtId="0" fontId="187" fillId="0" borderId="0" xfId="0" applyFont="1" applyAlignment="1">
      <alignment horizontal="left" vertical="center"/>
    </xf>
    <xf numFmtId="0" fontId="161" fillId="0" borderId="0" xfId="0" applyFont="1"/>
    <xf numFmtId="0" fontId="109" fillId="15" borderId="58" xfId="14" applyFont="1" applyFill="1" applyBorder="1" applyAlignment="1">
      <alignment wrapText="1"/>
    </xf>
    <xf numFmtId="0" fontId="109" fillId="15" borderId="61" xfId="14" applyFont="1" applyFill="1" applyBorder="1" applyAlignment="1">
      <alignment wrapText="1"/>
    </xf>
    <xf numFmtId="0" fontId="109" fillId="15" borderId="62" xfId="14" applyFont="1" applyFill="1" applyBorder="1" applyAlignment="1">
      <alignment wrapText="1"/>
    </xf>
    <xf numFmtId="0" fontId="139" fillId="15" borderId="62" xfId="14" applyFont="1" applyFill="1" applyBorder="1" applyAlignment="1">
      <alignment horizontal="center" wrapText="1"/>
    </xf>
    <xf numFmtId="0" fontId="109" fillId="10" borderId="61" xfId="14" applyFont="1" applyFill="1" applyBorder="1" applyAlignment="1">
      <alignment wrapText="1"/>
    </xf>
    <xf numFmtId="0" fontId="109" fillId="10" borderId="62" xfId="14" applyFont="1" applyFill="1" applyBorder="1" applyAlignment="1">
      <alignment wrapText="1"/>
    </xf>
    <xf numFmtId="3" fontId="74" fillId="0" borderId="1" xfId="5" applyFont="1" applyFill="1" applyBorder="1" applyAlignment="1">
      <alignment horizontal="center" vertical="center"/>
      <protection locked="0"/>
    </xf>
    <xf numFmtId="0" fontId="157" fillId="0" borderId="21" xfId="0" applyFont="1" applyBorder="1" applyAlignment="1">
      <alignment horizontal="center" vertical="center" wrapText="1"/>
    </xf>
    <xf numFmtId="0" fontId="157" fillId="10" borderId="16" xfId="0" applyFont="1" applyFill="1" applyBorder="1" applyAlignment="1">
      <alignment horizontal="center" vertical="center" wrapText="1"/>
    </xf>
    <xf numFmtId="0" fontId="157" fillId="10" borderId="33" xfId="0" applyFont="1" applyFill="1" applyBorder="1" applyAlignment="1">
      <alignment horizontal="center" vertical="center" wrapText="1"/>
    </xf>
    <xf numFmtId="0" fontId="169" fillId="8" borderId="33" xfId="0" applyFont="1" applyFill="1" applyBorder="1" applyAlignment="1">
      <alignment horizontal="left" vertical="center" wrapText="1" indent="1"/>
    </xf>
    <xf numFmtId="49" fontId="157" fillId="0" borderId="21" xfId="0" applyNumberFormat="1" applyFont="1" applyBorder="1" applyAlignment="1">
      <alignment horizontal="center" vertical="center" wrapText="1"/>
    </xf>
    <xf numFmtId="49" fontId="169" fillId="8" borderId="32" xfId="0" applyNumberFormat="1" applyFont="1" applyFill="1" applyBorder="1" applyAlignment="1">
      <alignment horizontal="center" vertical="center" wrapText="1"/>
    </xf>
    <xf numFmtId="0" fontId="169" fillId="8" borderId="33" xfId="0" applyFont="1" applyFill="1" applyBorder="1" applyAlignment="1">
      <alignment vertical="center" wrapText="1"/>
    </xf>
    <xf numFmtId="49" fontId="157" fillId="0" borderId="32" xfId="0" applyNumberFormat="1" applyFont="1" applyBorder="1" applyAlignment="1">
      <alignment horizontal="center" vertical="center" wrapText="1"/>
    </xf>
    <xf numFmtId="49" fontId="168" fillId="0" borderId="32" xfId="0" applyNumberFormat="1" applyFont="1" applyBorder="1" applyAlignment="1">
      <alignment horizontal="center" vertical="center" wrapText="1"/>
    </xf>
    <xf numFmtId="0" fontId="157" fillId="10" borderId="28" xfId="0" applyFont="1" applyFill="1" applyBorder="1" applyAlignment="1">
      <alignment horizontal="center" vertical="center" wrapText="1"/>
    </xf>
    <xf numFmtId="0" fontId="157" fillId="0" borderId="28" xfId="0" applyFont="1" applyBorder="1" applyAlignment="1">
      <alignment horizontal="center" vertical="center" wrapText="1"/>
    </xf>
    <xf numFmtId="0" fontId="157" fillId="10" borderId="44" xfId="0" applyFont="1" applyFill="1" applyBorder="1" applyAlignment="1">
      <alignment horizontal="center" vertical="center" wrapText="1"/>
    </xf>
    <xf numFmtId="49" fontId="157" fillId="8" borderId="32" xfId="0" applyNumberFormat="1" applyFont="1" applyFill="1" applyBorder="1" applyAlignment="1">
      <alignment horizontal="center" vertical="center" wrapText="1"/>
    </xf>
    <xf numFmtId="49" fontId="168" fillId="8" borderId="32" xfId="0" applyNumberFormat="1" applyFont="1" applyFill="1" applyBorder="1" applyAlignment="1">
      <alignment horizontal="center" vertical="center" wrapText="1"/>
    </xf>
    <xf numFmtId="49" fontId="163" fillId="0" borderId="21" xfId="0" applyNumberFormat="1" applyFont="1" applyBorder="1" applyAlignment="1">
      <alignment horizontal="center" vertical="center" wrapText="1"/>
    </xf>
    <xf numFmtId="49" fontId="163" fillId="0" borderId="32" xfId="0" applyNumberFormat="1" applyFont="1" applyBorder="1" applyAlignment="1">
      <alignment horizontal="center" vertical="center" wrapText="1"/>
    </xf>
    <xf numFmtId="49" fontId="175" fillId="0" borderId="32" xfId="0" applyNumberFormat="1" applyFont="1" applyBorder="1" applyAlignment="1">
      <alignment horizontal="center" vertical="center" wrapText="1"/>
    </xf>
    <xf numFmtId="49" fontId="188" fillId="0" borderId="32" xfId="0" applyNumberFormat="1" applyFont="1" applyBorder="1" applyAlignment="1">
      <alignment horizontal="center" vertical="center" wrapText="1"/>
    </xf>
    <xf numFmtId="0" fontId="145" fillId="0" borderId="0" xfId="0" applyFont="1" applyFill="1" applyAlignment="1">
      <alignment wrapText="1"/>
    </xf>
    <xf numFmtId="0" fontId="109" fillId="0" borderId="0" xfId="13" applyFont="1" applyFill="1" applyBorder="1" applyAlignment="1" applyProtection="1">
      <alignment vertical="top" wrapText="1"/>
    </xf>
    <xf numFmtId="0" fontId="139" fillId="0" borderId="0" xfId="12" applyNumberFormat="1" applyFont="1" applyFill="1" applyBorder="1" applyAlignment="1">
      <alignment horizontal="center" vertical="center" wrapText="1"/>
    </xf>
    <xf numFmtId="0" fontId="22" fillId="0" borderId="1" xfId="15" applyFont="1" applyFill="1" applyBorder="1" applyAlignment="1">
      <alignment horizontal="center" vertical="center" wrapText="1"/>
    </xf>
    <xf numFmtId="0" fontId="139" fillId="23" borderId="16" xfId="12" applyFont="1" applyFill="1" applyBorder="1" applyAlignment="1">
      <alignment horizontal="center" vertical="center" wrapText="1"/>
    </xf>
    <xf numFmtId="0" fontId="22" fillId="0" borderId="1" xfId="0" applyFont="1" applyBorder="1" applyAlignment="1">
      <alignment vertical="center"/>
    </xf>
    <xf numFmtId="0" fontId="0" fillId="0" borderId="6" xfId="0" applyBorder="1"/>
    <xf numFmtId="0" fontId="0" fillId="0" borderId="5" xfId="0" applyBorder="1"/>
    <xf numFmtId="0" fontId="29" fillId="0" borderId="12" xfId="6" quotePrefix="1" applyBorder="1"/>
    <xf numFmtId="0" fontId="0" fillId="0" borderId="11" xfId="0" applyBorder="1"/>
    <xf numFmtId="0" fontId="0" fillId="0" borderId="10" xfId="0" applyBorder="1"/>
    <xf numFmtId="0" fontId="29" fillId="0" borderId="9" xfId="6" quotePrefix="1" applyBorder="1"/>
    <xf numFmtId="0" fontId="109" fillId="0" borderId="1" xfId="15" applyFont="1" applyFill="1" applyBorder="1" applyAlignment="1">
      <alignment horizontal="center" vertical="center" wrapText="1"/>
    </xf>
    <xf numFmtId="49" fontId="29" fillId="0" borderId="28" xfId="6" applyNumberFormat="1" applyFill="1" applyBorder="1" applyAlignment="1" applyProtection="1">
      <alignment vertical="center" wrapText="1"/>
    </xf>
    <xf numFmtId="0" fontId="0" fillId="0" borderId="0" xfId="0" applyAlignment="1">
      <alignment wrapText="1"/>
    </xf>
    <xf numFmtId="0" fontId="0" fillId="0" borderId="0" xfId="0" applyAlignment="1">
      <alignment vertical="top" wrapText="1"/>
    </xf>
    <xf numFmtId="0" fontId="159" fillId="0" borderId="38" xfId="0" applyFont="1" applyBorder="1" applyAlignment="1">
      <alignment horizontal="left" vertical="center"/>
    </xf>
    <xf numFmtId="0" fontId="139" fillId="23" borderId="28" xfId="12" applyFont="1" applyFill="1" applyBorder="1" applyAlignment="1">
      <alignment horizontal="center" vertical="center" wrapText="1"/>
    </xf>
    <xf numFmtId="0" fontId="189" fillId="23" borderId="24" xfId="12" applyFont="1" applyFill="1" applyBorder="1" applyAlignment="1"/>
    <xf numFmtId="0" fontId="189" fillId="23" borderId="24" xfId="12" applyFont="1" applyFill="1" applyBorder="1" applyAlignment="1">
      <alignment wrapText="1"/>
    </xf>
    <xf numFmtId="0" fontId="134" fillId="0" borderId="1" xfId="12" applyFont="1" applyFill="1" applyBorder="1" applyAlignment="1">
      <alignment wrapText="1"/>
    </xf>
    <xf numFmtId="0" fontId="0" fillId="0" borderId="15" xfId="0" applyBorder="1"/>
    <xf numFmtId="0" fontId="0" fillId="0" borderId="14" xfId="0" applyBorder="1"/>
    <xf numFmtId="0" fontId="6" fillId="23" borderId="20" xfId="12" applyFont="1" applyFill="1" applyBorder="1" applyAlignment="1">
      <alignment vertical="top" wrapText="1"/>
    </xf>
    <xf numFmtId="49" fontId="29" fillId="24" borderId="28" xfId="6" applyNumberFormat="1" applyFill="1" applyBorder="1" applyAlignment="1" applyProtection="1">
      <alignment vertical="center" wrapText="1"/>
    </xf>
    <xf numFmtId="0" fontId="139" fillId="24" borderId="0" xfId="12" applyFont="1" applyFill="1" applyBorder="1" applyAlignment="1">
      <alignment horizontal="center" vertical="center" wrapText="1"/>
    </xf>
    <xf numFmtId="0" fontId="132" fillId="0" borderId="38" xfId="12" applyFont="1" applyFill="1" applyBorder="1" applyAlignment="1"/>
    <xf numFmtId="0" fontId="29" fillId="0" borderId="0" xfId="6" applyFill="1" applyBorder="1" applyAlignment="1" applyProtection="1">
      <alignment vertical="top" wrapText="1"/>
    </xf>
    <xf numFmtId="0" fontId="9" fillId="23" borderId="0" xfId="12" applyFont="1" applyFill="1" applyBorder="1" applyAlignment="1"/>
    <xf numFmtId="0" fontId="139" fillId="0" borderId="66" xfId="12" applyFont="1" applyFill="1" applyBorder="1" applyAlignment="1">
      <alignment horizontal="center" vertical="center" wrapText="1"/>
    </xf>
    <xf numFmtId="0" fontId="109" fillId="0" borderId="44" xfId="13" applyFont="1" applyFill="1" applyBorder="1" applyAlignment="1" applyProtection="1">
      <alignment vertical="center" wrapText="1"/>
    </xf>
    <xf numFmtId="0" fontId="139" fillId="0" borderId="32" xfId="12" applyFont="1" applyFill="1" applyBorder="1" applyAlignment="1">
      <alignment horizontal="center" vertical="center" wrapText="1"/>
    </xf>
    <xf numFmtId="0" fontId="139" fillId="23" borderId="67" xfId="12" applyFont="1" applyFill="1" applyBorder="1" applyAlignment="1">
      <alignment horizontal="center" vertical="center" wrapText="1"/>
    </xf>
    <xf numFmtId="49" fontId="139" fillId="0" borderId="32" xfId="12" applyNumberFormat="1" applyFont="1" applyFill="1" applyBorder="1" applyAlignment="1">
      <alignment horizontal="center" vertical="center" wrapText="1"/>
    </xf>
    <xf numFmtId="0" fontId="9" fillId="23" borderId="68" xfId="12" applyFont="1" applyFill="1" applyBorder="1" applyAlignment="1"/>
    <xf numFmtId="49" fontId="146" fillId="0" borderId="67" xfId="6" applyNumberFormat="1" applyFont="1" applyFill="1" applyBorder="1" applyAlignment="1" applyProtection="1">
      <alignment vertical="center" wrapText="1"/>
    </xf>
    <xf numFmtId="49" fontId="29" fillId="0" borderId="4" xfId="6" applyNumberFormat="1" applyFill="1" applyBorder="1" applyAlignment="1" applyProtection="1">
      <alignment vertical="center" wrapText="1"/>
    </xf>
    <xf numFmtId="0" fontId="109" fillId="0" borderId="2" xfId="13" applyFont="1" applyFill="1" applyBorder="1" applyAlignment="1" applyProtection="1">
      <alignment vertical="center" wrapText="1"/>
    </xf>
    <xf numFmtId="0" fontId="109" fillId="0" borderId="15" xfId="13" applyFont="1" applyFill="1" applyBorder="1" applyAlignment="1" applyProtection="1">
      <alignment vertical="center" wrapText="1"/>
    </xf>
    <xf numFmtId="49" fontId="139" fillId="0" borderId="2" xfId="12" applyNumberFormat="1" applyFont="1" applyFill="1" applyBorder="1" applyAlignment="1">
      <alignment horizontal="center" vertical="center" wrapText="1"/>
    </xf>
    <xf numFmtId="0" fontId="173" fillId="0" borderId="2" xfId="12" applyFont="1" applyFill="1" applyBorder="1" applyAlignment="1">
      <alignment horizontal="center" vertical="center" wrapText="1"/>
    </xf>
    <xf numFmtId="49" fontId="146" fillId="0" borderId="10" xfId="6" applyNumberFormat="1" applyFont="1" applyFill="1" applyBorder="1" applyAlignment="1" applyProtection="1">
      <alignment vertical="center" wrapText="1"/>
    </xf>
    <xf numFmtId="0" fontId="109" fillId="0" borderId="10" xfId="13" applyFont="1" applyFill="1" applyBorder="1" applyAlignment="1" applyProtection="1">
      <alignment vertical="center" wrapText="1"/>
    </xf>
    <xf numFmtId="0" fontId="139" fillId="0" borderId="10" xfId="12" applyFont="1" applyFill="1" applyBorder="1" applyAlignment="1">
      <alignment horizontal="center" vertical="center" wrapText="1"/>
    </xf>
    <xf numFmtId="49" fontId="139" fillId="0" borderId="10" xfId="12" applyNumberFormat="1" applyFont="1" applyFill="1" applyBorder="1" applyAlignment="1">
      <alignment horizontal="center" vertical="center" wrapText="1"/>
    </xf>
    <xf numFmtId="0" fontId="109" fillId="0" borderId="13" xfId="13" applyFont="1" applyFill="1" applyBorder="1" applyAlignment="1" applyProtection="1">
      <alignment horizontal="left" wrapText="1"/>
    </xf>
    <xf numFmtId="0" fontId="148" fillId="23" borderId="6" xfId="13" applyFont="1" applyFill="1" applyBorder="1" applyAlignment="1" applyProtection="1">
      <alignment horizontal="center" vertical="center" wrapText="1"/>
    </xf>
    <xf numFmtId="49" fontId="143" fillId="22" borderId="24" xfId="12" applyNumberFormat="1" applyFont="1" applyFill="1" applyBorder="1" applyAlignment="1">
      <alignment horizontal="left" vertical="center"/>
    </xf>
    <xf numFmtId="0" fontId="192" fillId="23" borderId="15" xfId="6" applyFont="1" applyFill="1" applyBorder="1" applyAlignment="1" applyProtection="1">
      <alignment horizontal="center" vertical="center" wrapText="1"/>
    </xf>
    <xf numFmtId="49" fontId="95" fillId="22" borderId="69" xfId="12" applyNumberFormat="1" applyFont="1" applyFill="1" applyBorder="1" applyAlignment="1">
      <alignment horizontal="left" vertical="center"/>
    </xf>
    <xf numFmtId="49" fontId="95" fillId="23" borderId="38" xfId="12" applyNumberFormat="1" applyFont="1" applyFill="1" applyBorder="1" applyAlignment="1">
      <alignment horizontal="left" vertical="center"/>
    </xf>
    <xf numFmtId="49" fontId="95" fillId="23" borderId="70" xfId="12" applyNumberFormat="1" applyFont="1" applyFill="1" applyBorder="1" applyAlignment="1">
      <alignment horizontal="left" vertical="center"/>
    </xf>
    <xf numFmtId="49" fontId="100" fillId="23" borderId="69" xfId="12" applyNumberFormat="1" applyFont="1" applyFill="1" applyBorder="1" applyAlignment="1">
      <alignment horizontal="left" vertical="center"/>
    </xf>
    <xf numFmtId="49" fontId="193" fillId="10" borderId="38" xfId="12" applyNumberFormat="1" applyFont="1" applyFill="1" applyBorder="1" applyAlignment="1">
      <alignment horizontal="left" vertical="center"/>
    </xf>
    <xf numFmtId="0" fontId="6" fillId="0" borderId="0" xfId="12" applyFont="1" applyAlignment="1">
      <alignment wrapText="1"/>
    </xf>
    <xf numFmtId="0" fontId="159" fillId="0" borderId="0" xfId="0" applyFont="1" applyBorder="1" applyAlignment="1">
      <alignment horizontal="left" vertical="center"/>
    </xf>
    <xf numFmtId="0" fontId="0" fillId="0" borderId="0" xfId="0" applyBorder="1" applyAlignment="1"/>
    <xf numFmtId="0" fontId="132" fillId="0" borderId="0" xfId="0" applyFont="1" applyAlignment="1">
      <alignment vertical="center"/>
    </xf>
    <xf numFmtId="0" fontId="6" fillId="0" borderId="0" xfId="0" applyFont="1"/>
    <xf numFmtId="0" fontId="195" fillId="0" borderId="0" xfId="12" applyFont="1" applyFill="1" applyBorder="1" applyAlignment="1">
      <alignment wrapText="1"/>
    </xf>
    <xf numFmtId="0" fontId="5" fillId="23" borderId="20" xfId="12" applyFont="1" applyFill="1" applyBorder="1" applyAlignment="1">
      <alignment wrapText="1"/>
    </xf>
    <xf numFmtId="0" fontId="18" fillId="8" borderId="14" xfId="0" applyFont="1" applyFill="1" applyBorder="1" applyAlignment="1">
      <alignment horizontal="center" vertical="center" wrapText="1"/>
    </xf>
    <xf numFmtId="0" fontId="23" fillId="8" borderId="1" xfId="0" applyFont="1" applyFill="1" applyBorder="1" applyAlignment="1">
      <alignment horizontal="center" vertical="center" wrapText="1"/>
    </xf>
    <xf numFmtId="0" fontId="23" fillId="8" borderId="1" xfId="0" applyFont="1" applyFill="1" applyBorder="1" applyAlignment="1">
      <alignment vertical="center" wrapText="1"/>
    </xf>
    <xf numFmtId="0" fontId="64" fillId="8"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0" borderId="1" xfId="0" applyBorder="1" applyAlignment="1">
      <alignment horizontal="center"/>
    </xf>
    <xf numFmtId="0" fontId="32" fillId="0" borderId="1" xfId="0" applyFont="1" applyBorder="1" applyAlignment="1">
      <alignment horizontal="center" vertical="center" wrapText="1"/>
    </xf>
    <xf numFmtId="0" fontId="0" fillId="0" borderId="1" xfId="0" applyBorder="1" applyAlignment="1">
      <alignment horizontal="center"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xf>
    <xf numFmtId="0" fontId="157" fillId="0" borderId="20" xfId="0" applyFont="1" applyBorder="1" applyAlignment="1">
      <alignment horizontal="center" vertical="center" wrapText="1"/>
    </xf>
    <xf numFmtId="0" fontId="0" fillId="0" borderId="1" xfId="0" applyBorder="1" applyAlignment="1">
      <alignment horizontal="center"/>
    </xf>
    <xf numFmtId="0" fontId="144" fillId="0" borderId="22" xfId="0" applyFont="1" applyBorder="1" applyAlignment="1">
      <alignment horizontal="center" vertical="center" wrapText="1"/>
    </xf>
    <xf numFmtId="0" fontId="144" fillId="0" borderId="32" xfId="0" applyFont="1" applyBorder="1" applyAlignment="1">
      <alignment horizontal="center" vertical="center" wrapText="1"/>
    </xf>
    <xf numFmtId="0" fontId="163" fillId="0" borderId="22" xfId="0" applyFont="1" applyBorder="1" applyAlignment="1">
      <alignment horizontal="center" vertical="center" wrapText="1"/>
    </xf>
    <xf numFmtId="0" fontId="144" fillId="10" borderId="43" xfId="0" applyFont="1" applyFill="1" applyBorder="1" applyAlignment="1">
      <alignment horizontal="center" vertical="center" wrapText="1"/>
    </xf>
    <xf numFmtId="0" fontId="67" fillId="0" borderId="0" xfId="0" applyFont="1" applyAlignment="1">
      <alignment vertical="center" wrapText="1"/>
    </xf>
    <xf numFmtId="0" fontId="67" fillId="0" borderId="35" xfId="0" applyFont="1" applyBorder="1"/>
    <xf numFmtId="0" fontId="144" fillId="0" borderId="28" xfId="0" applyFont="1" applyBorder="1" applyAlignment="1">
      <alignment horizontal="center" vertical="center" wrapText="1"/>
    </xf>
    <xf numFmtId="0" fontId="144" fillId="0" borderId="33" xfId="0" applyFont="1" applyBorder="1" applyAlignment="1">
      <alignment horizontal="center" vertical="center" wrapText="1"/>
    </xf>
    <xf numFmtId="0" fontId="165" fillId="19" borderId="22" xfId="0" applyFont="1" applyFill="1" applyBorder="1" applyAlignment="1">
      <alignment horizontal="center" vertical="center" wrapText="1"/>
    </xf>
    <xf numFmtId="0" fontId="157" fillId="0" borderId="20" xfId="0" applyFont="1" applyBorder="1" applyAlignment="1">
      <alignment vertical="center" wrapText="1"/>
    </xf>
    <xf numFmtId="0" fontId="157" fillId="0" borderId="22" xfId="0" applyFont="1" applyBorder="1" applyAlignment="1">
      <alignment vertical="center" wrapText="1"/>
    </xf>
    <xf numFmtId="0" fontId="157" fillId="0" borderId="25" xfId="0" applyFont="1" applyBorder="1" applyAlignment="1">
      <alignment horizontal="center" vertical="center" wrapText="1"/>
    </xf>
    <xf numFmtId="0" fontId="157" fillId="0" borderId="16" xfId="0" applyFont="1" applyBorder="1" applyAlignment="1">
      <alignment horizontal="center" vertical="center" wrapText="1"/>
    </xf>
    <xf numFmtId="0" fontId="67" fillId="0" borderId="0" xfId="0" applyFont="1"/>
    <xf numFmtId="0" fontId="165" fillId="0" borderId="22" xfId="0" applyFont="1" applyBorder="1" applyAlignment="1">
      <alignment vertical="center" wrapText="1"/>
    </xf>
    <xf numFmtId="0" fontId="144" fillId="0" borderId="22" xfId="0" applyFont="1" applyBorder="1" applyAlignment="1">
      <alignment vertical="center" wrapText="1"/>
    </xf>
    <xf numFmtId="0" fontId="157" fillId="0" borderId="20" xfId="0" applyFont="1" applyBorder="1" applyAlignment="1">
      <alignment horizontal="center" vertical="center"/>
    </xf>
    <xf numFmtId="0" fontId="157" fillId="0" borderId="22" xfId="0" applyFont="1" applyBorder="1" applyAlignment="1">
      <alignment horizontal="center" vertical="center"/>
    </xf>
    <xf numFmtId="0" fontId="157" fillId="0" borderId="22" xfId="0" applyFont="1" applyBorder="1" applyAlignment="1">
      <alignment horizontal="center" vertical="center" wrapText="1"/>
    </xf>
    <xf numFmtId="0" fontId="157" fillId="0" borderId="33" xfId="0" applyFont="1" applyBorder="1" applyAlignment="1">
      <alignment horizontal="center" vertical="center"/>
    </xf>
    <xf numFmtId="0" fontId="157" fillId="10" borderId="26" xfId="0" applyFont="1" applyFill="1" applyBorder="1" applyAlignment="1">
      <alignment vertical="center"/>
    </xf>
    <xf numFmtId="0" fontId="157" fillId="10" borderId="22" xfId="0" applyFont="1" applyFill="1" applyBorder="1" applyAlignment="1">
      <alignment vertical="center"/>
    </xf>
    <xf numFmtId="0" fontId="157" fillId="10" borderId="44" xfId="0" applyFont="1" applyFill="1" applyBorder="1"/>
    <xf numFmtId="0" fontId="157" fillId="10" borderId="35" xfId="0" applyFont="1" applyFill="1" applyBorder="1"/>
    <xf numFmtId="0" fontId="157" fillId="0" borderId="26" xfId="0" applyFont="1" applyBorder="1" applyAlignment="1">
      <alignment vertical="center" wrapText="1"/>
    </xf>
    <xf numFmtId="0" fontId="157" fillId="10" borderId="3" xfId="0" applyFont="1" applyFill="1" applyBorder="1" applyAlignment="1">
      <alignment horizontal="center" vertical="center" wrapText="1"/>
    </xf>
    <xf numFmtId="0" fontId="157" fillId="10" borderId="15" xfId="0" applyFont="1" applyFill="1" applyBorder="1" applyAlignment="1">
      <alignment horizontal="center" vertical="center" wrapText="1"/>
    </xf>
    <xf numFmtId="0" fontId="157" fillId="10" borderId="9" xfId="0" applyFont="1" applyFill="1" applyBorder="1" applyAlignment="1">
      <alignment horizontal="center" vertical="center" wrapText="1"/>
    </xf>
    <xf numFmtId="0" fontId="109"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09" fillId="0" borderId="1" xfId="0" applyFont="1" applyBorder="1" applyAlignment="1">
      <alignment vertical="center" wrapText="1"/>
    </xf>
    <xf numFmtId="0" fontId="0" fillId="0" borderId="1" xfId="0" applyBorder="1" applyAlignment="1">
      <alignment horizontal="center" vertical="center" wrapText="1"/>
    </xf>
    <xf numFmtId="4" fontId="22" fillId="0" borderId="1" xfId="0" applyNumberFormat="1" applyFont="1" applyBorder="1" applyAlignment="1">
      <alignment vertical="center" wrapText="1"/>
    </xf>
    <xf numFmtId="4" fontId="22" fillId="5" borderId="1" xfId="0" applyNumberFormat="1" applyFont="1" applyFill="1" applyBorder="1" applyAlignment="1">
      <alignment vertical="center" wrapText="1"/>
    </xf>
    <xf numFmtId="4" fontId="32" fillId="0" borderId="1" xfId="0" applyNumberFormat="1" applyFont="1" applyBorder="1" applyAlignment="1">
      <alignment vertical="center" wrapText="1"/>
    </xf>
    <xf numFmtId="0" fontId="24" fillId="0" borderId="0" xfId="0" applyFont="1" applyAlignment="1">
      <alignment vertical="center" wrapText="1"/>
    </xf>
    <xf numFmtId="4" fontId="23" fillId="0" borderId="1" xfId="0" applyNumberFormat="1" applyFont="1" applyBorder="1" applyAlignment="1">
      <alignment horizontal="center" vertical="center" wrapText="1"/>
    </xf>
    <xf numFmtId="4" fontId="23" fillId="0" borderId="1" xfId="0" applyNumberFormat="1" applyFont="1" applyBorder="1" applyAlignment="1">
      <alignment vertical="center" wrapText="1"/>
    </xf>
    <xf numFmtId="10" fontId="23" fillId="0" borderId="1" xfId="18" applyNumberFormat="1" applyFont="1" applyBorder="1" applyAlignment="1">
      <alignment vertical="center" wrapText="1"/>
    </xf>
    <xf numFmtId="10" fontId="23" fillId="0" borderId="1" xfId="18" applyNumberFormat="1" applyFont="1" applyBorder="1" applyAlignment="1">
      <alignment horizontal="right" vertical="center" wrapText="1"/>
    </xf>
    <xf numFmtId="10" fontId="23" fillId="0" borderId="1" xfId="0" applyNumberFormat="1" applyFont="1" applyBorder="1" applyAlignment="1">
      <alignment vertical="center" wrapText="1"/>
    </xf>
    <xf numFmtId="10" fontId="23" fillId="0" borderId="1" xfId="0" applyNumberFormat="1" applyFont="1" applyBorder="1" applyAlignment="1">
      <alignment horizontal="right" vertical="center" wrapText="1"/>
    </xf>
    <xf numFmtId="10" fontId="22" fillId="0" borderId="1" xfId="0" applyNumberFormat="1" applyFont="1" applyBorder="1" applyAlignment="1">
      <alignment vertical="center" wrapText="1"/>
    </xf>
    <xf numFmtId="10" fontId="22" fillId="0" borderId="1" xfId="0" applyNumberFormat="1" applyFont="1" applyBorder="1" applyAlignment="1">
      <alignment horizontal="right" vertical="center" wrapText="1"/>
    </xf>
    <xf numFmtId="4" fontId="22" fillId="0" borderId="1" xfId="0" applyNumberFormat="1" applyFont="1" applyBorder="1" applyAlignment="1">
      <alignment horizontal="center" vertical="center" wrapText="1"/>
    </xf>
    <xf numFmtId="10" fontId="22" fillId="0" borderId="1" xfId="18" applyNumberFormat="1" applyFont="1" applyFill="1" applyBorder="1" applyAlignment="1">
      <alignment horizontal="center" vertical="center" wrapText="1"/>
    </xf>
    <xf numFmtId="10" fontId="22" fillId="0" borderId="1" xfId="18" applyNumberFormat="1" applyFont="1" applyBorder="1" applyAlignment="1">
      <alignment horizontal="center" vertical="center" wrapText="1"/>
    </xf>
    <xf numFmtId="10" fontId="22"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22" fillId="0" borderId="7" xfId="0" applyFont="1" applyBorder="1" applyAlignment="1">
      <alignment vertical="center" wrapText="1"/>
    </xf>
    <xf numFmtId="4" fontId="22" fillId="0" borderId="1" xfId="20" applyNumberFormat="1" applyFont="1" applyFill="1" applyBorder="1" applyAlignment="1">
      <alignment horizontal="left" vertical="center" wrapText="1"/>
    </xf>
    <xf numFmtId="4" fontId="22" fillId="0" borderId="1" xfId="20" applyNumberFormat="1" applyFont="1" applyBorder="1" applyAlignment="1">
      <alignment horizontal="left" vertical="center" wrapText="1"/>
    </xf>
    <xf numFmtId="4" fontId="22" fillId="0" borderId="1" xfId="0" applyNumberFormat="1" applyFont="1" applyBorder="1" applyAlignment="1">
      <alignment horizontal="left" vertical="center" wrapText="1"/>
    </xf>
    <xf numFmtId="10" fontId="22" fillId="0" borderId="1" xfId="0" applyNumberFormat="1" applyFont="1" applyBorder="1" applyAlignment="1">
      <alignment horizontal="justify" vertical="center" wrapText="1"/>
    </xf>
    <xf numFmtId="4" fontId="22" fillId="0" borderId="1" xfId="0" applyNumberFormat="1" applyFont="1" applyBorder="1" applyAlignment="1">
      <alignment horizontal="justify" vertical="center" wrapText="1"/>
    </xf>
    <xf numFmtId="4" fontId="0" fillId="0" borderId="1" xfId="0" applyNumberFormat="1" applyBorder="1" applyAlignment="1">
      <alignment horizontal="left"/>
    </xf>
    <xf numFmtId="10" fontId="23" fillId="0" borderId="1" xfId="0" applyNumberFormat="1" applyFont="1" applyBorder="1" applyAlignment="1">
      <alignment horizontal="justify" vertical="center" wrapText="1"/>
    </xf>
    <xf numFmtId="10" fontId="22" fillId="0" borderId="1" xfId="18" applyNumberFormat="1" applyFont="1" applyFill="1" applyBorder="1" applyAlignment="1">
      <alignment horizontal="left" vertical="center" wrapText="1"/>
    </xf>
    <xf numFmtId="164" fontId="0" fillId="0" borderId="0" xfId="0" applyNumberFormat="1"/>
    <xf numFmtId="0" fontId="23" fillId="0" borderId="0" xfId="0" applyFont="1" applyAlignment="1">
      <alignment horizontal="center" vertical="center" wrapText="1"/>
    </xf>
    <xf numFmtId="0" fontId="14" fillId="0" borderId="0" xfId="1" applyFill="1" applyBorder="1" applyAlignment="1"/>
    <xf numFmtId="0" fontId="16" fillId="0" borderId="0" xfId="3" applyFont="1">
      <alignment vertical="center"/>
    </xf>
    <xf numFmtId="0" fontId="19" fillId="0" borderId="0" xfId="0" applyFont="1" applyAlignment="1">
      <alignment vertical="center" wrapText="1"/>
    </xf>
    <xf numFmtId="0" fontId="147" fillId="0" borderId="0" xfId="3" applyFont="1" applyAlignment="1">
      <alignment vertical="center" wrapText="1"/>
    </xf>
    <xf numFmtId="0" fontId="20" fillId="0" borderId="0" xfId="0" applyFont="1"/>
    <xf numFmtId="0" fontId="16" fillId="0" borderId="0" xfId="2" applyFont="1">
      <alignment vertical="center"/>
    </xf>
    <xf numFmtId="0" fontId="22" fillId="0" borderId="1" xfId="3" applyFont="1" applyBorder="1" applyAlignment="1">
      <alignment horizontal="center" vertical="center"/>
    </xf>
    <xf numFmtId="0" fontId="22" fillId="0" borderId="1" xfId="3" quotePrefix="1" applyFont="1" applyBorder="1" applyAlignment="1">
      <alignment horizontal="center" vertical="center"/>
    </xf>
    <xf numFmtId="0" fontId="22" fillId="0" borderId="1" xfId="3" applyFont="1" applyBorder="1" applyAlignment="1">
      <alignment horizontal="center" vertical="center" wrapText="1"/>
    </xf>
    <xf numFmtId="3" fontId="22" fillId="0" borderId="1" xfId="5" applyFont="1" applyFill="1" applyAlignment="1">
      <alignment horizontal="left" vertical="center" wrapText="1"/>
      <protection locked="0"/>
    </xf>
    <xf numFmtId="4" fontId="18" fillId="0" borderId="0" xfId="0" applyNumberFormat="1" applyFont="1" applyAlignment="1">
      <alignment wrapText="1"/>
    </xf>
    <xf numFmtId="4" fontId="0" fillId="0" borderId="0" xfId="0" applyNumberFormat="1"/>
    <xf numFmtId="4" fontId="32" fillId="0" borderId="1" xfId="0" applyNumberFormat="1" applyFont="1" applyBorder="1" applyAlignment="1">
      <alignment horizontal="center" vertical="center" wrapText="1"/>
    </xf>
    <xf numFmtId="0" fontId="31" fillId="0" borderId="1" xfId="0" applyFont="1" applyBorder="1" applyAlignment="1">
      <alignment horizontal="center" vertical="center"/>
    </xf>
    <xf numFmtId="0" fontId="31" fillId="0" borderId="1" xfId="0" applyFont="1" applyBorder="1" applyAlignment="1">
      <alignment horizontal="justify" vertical="center"/>
    </xf>
    <xf numFmtId="4" fontId="31" fillId="0" borderId="1" xfId="0" applyNumberFormat="1" applyFont="1" applyBorder="1" applyAlignment="1">
      <alignment vertical="center"/>
    </xf>
    <xf numFmtId="0" fontId="31" fillId="0" borderId="1" xfId="0" applyFont="1" applyBorder="1" applyAlignment="1">
      <alignment horizontal="center" vertical="center" wrapText="1"/>
    </xf>
    <xf numFmtId="0" fontId="56" fillId="0" borderId="1" xfId="0" applyFont="1" applyBorder="1" applyAlignment="1">
      <alignment horizontal="center" vertical="center"/>
    </xf>
    <xf numFmtId="0" fontId="56" fillId="0" borderId="1" xfId="0" applyFont="1" applyBorder="1" applyAlignment="1">
      <alignment horizontal="justify" vertical="center"/>
    </xf>
    <xf numFmtId="4" fontId="56" fillId="0" borderId="1" xfId="0" applyNumberFormat="1" applyFont="1" applyBorder="1" applyAlignment="1">
      <alignment vertical="center"/>
    </xf>
    <xf numFmtId="0" fontId="56"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vertical="center" wrapText="1"/>
    </xf>
    <xf numFmtId="0" fontId="27" fillId="0" borderId="0" xfId="0" applyFont="1" applyAlignment="1">
      <alignment wrapText="1"/>
    </xf>
    <xf numFmtId="0" fontId="56" fillId="0" borderId="1" xfId="0" applyFont="1" applyBorder="1" applyAlignment="1">
      <alignment horizontal="justify" vertical="center" wrapText="1"/>
    </xf>
    <xf numFmtId="0" fontId="56" fillId="0" borderId="1" xfId="0" applyFont="1" applyBorder="1" applyAlignment="1">
      <alignment vertical="center" wrapText="1"/>
    </xf>
    <xf numFmtId="10" fontId="31" fillId="0" borderId="1" xfId="18" applyNumberFormat="1" applyFont="1" applyFill="1" applyBorder="1" applyAlignment="1">
      <alignment vertical="center"/>
    </xf>
    <xf numFmtId="0" fontId="31" fillId="0" borderId="1" xfId="0" applyFont="1" applyBorder="1" applyAlignment="1">
      <alignment horizontal="left" vertical="center" wrapText="1" indent="1"/>
    </xf>
    <xf numFmtId="4" fontId="31" fillId="0" borderId="1" xfId="0" applyNumberFormat="1" applyFont="1" applyBorder="1" applyAlignment="1">
      <alignment horizontal="justify" vertical="center" wrapText="1"/>
    </xf>
    <xf numFmtId="4" fontId="31" fillId="0" borderId="1" xfId="0" applyNumberFormat="1" applyFont="1" applyBorder="1" applyAlignment="1">
      <alignment horizontal="justify" vertical="center"/>
    </xf>
    <xf numFmtId="0" fontId="23" fillId="0" borderId="0" xfId="0" applyFont="1" applyAlignment="1">
      <alignment vertical="center" wrapText="1"/>
    </xf>
    <xf numFmtId="0" fontId="26" fillId="0" borderId="0" xfId="0" applyFont="1" applyAlignment="1">
      <alignment vertical="center" wrapText="1"/>
    </xf>
    <xf numFmtId="0" fontId="0" fillId="0" borderId="1" xfId="0" applyBorder="1" applyAlignment="1">
      <alignment vertical="center"/>
    </xf>
    <xf numFmtId="4" fontId="23" fillId="24" borderId="1" xfId="0" applyNumberFormat="1" applyFont="1" applyFill="1" applyBorder="1" applyAlignment="1">
      <alignment vertical="center" wrapText="1"/>
    </xf>
    <xf numFmtId="4" fontId="23" fillId="29" borderId="1" xfId="0" applyNumberFormat="1" applyFont="1" applyFill="1" applyBorder="1" applyAlignment="1">
      <alignment vertical="center" wrapText="1"/>
    </xf>
    <xf numFmtId="0" fontId="65" fillId="0" borderId="0" xfId="0" applyFont="1" applyAlignment="1">
      <alignment vertical="center" wrapText="1"/>
    </xf>
    <xf numFmtId="0" fontId="23" fillId="0" borderId="1" xfId="0" applyFont="1" applyBorder="1" applyAlignment="1">
      <alignment vertical="center"/>
    </xf>
    <xf numFmtId="0" fontId="64" fillId="0" borderId="1" xfId="0" applyFont="1" applyBorder="1" applyAlignment="1">
      <alignment vertical="center"/>
    </xf>
    <xf numFmtId="6" fontId="23" fillId="0" borderId="1" xfId="0" applyNumberFormat="1" applyFont="1" applyBorder="1" applyAlignment="1">
      <alignment vertical="center"/>
    </xf>
    <xf numFmtId="49" fontId="96" fillId="0" borderId="56" xfId="21" applyNumberFormat="1" applyFont="1" applyBorder="1" applyAlignment="1">
      <alignment horizontal="left" vertical="center" wrapText="1"/>
    </xf>
    <xf numFmtId="0" fontId="64" fillId="0" borderId="1" xfId="0" applyFont="1" applyBorder="1" applyAlignment="1">
      <alignment horizontal="center" vertical="center" wrapText="1"/>
    </xf>
    <xf numFmtId="0" fontId="64" fillId="0" borderId="1" xfId="0" applyFont="1" applyBorder="1" applyAlignment="1">
      <alignment vertical="center" wrapText="1"/>
    </xf>
    <xf numFmtId="0" fontId="32" fillId="0" borderId="0" xfId="0" applyFont="1" applyAlignment="1">
      <alignment vertical="center"/>
    </xf>
    <xf numFmtId="3" fontId="31" fillId="6" borderId="1" xfId="5" applyFont="1" applyFill="1" applyAlignment="1">
      <alignment horizontal="center" vertical="center"/>
      <protection locked="0"/>
    </xf>
    <xf numFmtId="0" fontId="196" fillId="0" borderId="1" xfId="22" applyFont="1" applyBorder="1" applyAlignment="1">
      <alignment vertical="center" wrapText="1"/>
    </xf>
    <xf numFmtId="4" fontId="197" fillId="0" borderId="1" xfId="22" applyNumberFormat="1" applyFont="1" applyBorder="1" applyAlignment="1">
      <alignment vertical="center" wrapText="1"/>
    </xf>
    <xf numFmtId="10" fontId="197" fillId="0" borderId="1" xfId="18" applyNumberFormat="1" applyFont="1" applyBorder="1" applyAlignment="1">
      <alignment vertical="center" wrapText="1"/>
    </xf>
    <xf numFmtId="0" fontId="31" fillId="0" borderId="1" xfId="3" applyFont="1" applyBorder="1" applyAlignment="1">
      <alignment horizontal="left" vertical="center" wrapText="1" indent="3"/>
    </xf>
    <xf numFmtId="3" fontId="31" fillId="0" borderId="1" xfId="5" applyFont="1" applyFill="1" applyAlignment="1">
      <alignment horizontal="center" vertical="center"/>
      <protection locked="0"/>
    </xf>
    <xf numFmtId="3" fontId="31" fillId="0" borderId="1" xfId="5" applyFont="1" applyFill="1" applyAlignment="1">
      <alignment horizontal="center" vertical="center" wrapText="1"/>
      <protection locked="0"/>
    </xf>
    <xf numFmtId="3" fontId="31" fillId="0" borderId="1" xfId="5" quotePrefix="1" applyFont="1" applyFill="1" applyAlignment="1">
      <alignment horizontal="center" vertical="center" wrapText="1"/>
      <protection locked="0"/>
    </xf>
    <xf numFmtId="9" fontId="31" fillId="0" borderId="1" xfId="18" applyFont="1" applyFill="1" applyBorder="1" applyAlignment="1" applyProtection="1">
      <alignment horizontal="center" vertical="center" wrapText="1"/>
      <protection locked="0"/>
    </xf>
    <xf numFmtId="3" fontId="66" fillId="14" borderId="1" xfId="5" applyFont="1" applyFill="1" applyAlignment="1">
      <alignment horizontal="center" vertical="center"/>
      <protection locked="0"/>
    </xf>
    <xf numFmtId="0" fontId="0" fillId="8" borderId="1" xfId="0" applyFill="1" applyBorder="1" applyAlignment="1">
      <alignment horizontal="center" vertical="center" wrapText="1"/>
    </xf>
    <xf numFmtId="0" fontId="0" fillId="0" borderId="1" xfId="0" quotePrefix="1" applyBorder="1" applyAlignment="1">
      <alignment horizontal="center" vertical="center"/>
    </xf>
    <xf numFmtId="0" fontId="22" fillId="0" borderId="1" xfId="3" applyFont="1" applyBorder="1" applyAlignment="1">
      <alignment horizontal="left" vertical="center" wrapText="1" indent="1"/>
    </xf>
    <xf numFmtId="3" fontId="22" fillId="0" borderId="1" xfId="5" applyFont="1" applyFill="1" applyAlignment="1">
      <alignment horizontal="center" vertical="center"/>
      <protection locked="0"/>
    </xf>
    <xf numFmtId="10" fontId="22" fillId="0" borderId="1" xfId="18" applyNumberFormat="1" applyFont="1" applyFill="1" applyBorder="1" applyAlignment="1" applyProtection="1">
      <alignment horizontal="center" vertical="center" wrapText="1"/>
      <protection locked="0"/>
    </xf>
    <xf numFmtId="0" fontId="63" fillId="0" borderId="0" xfId="0" applyFont="1" applyAlignment="1">
      <alignment vertical="center" wrapText="1"/>
    </xf>
    <xf numFmtId="0" fontId="19" fillId="0" borderId="8" xfId="0" applyFont="1" applyBorder="1" applyAlignment="1">
      <alignment horizontal="center" vertical="center"/>
    </xf>
    <xf numFmtId="0" fontId="23" fillId="0" borderId="14" xfId="0" applyFont="1" applyBorder="1" applyAlignment="1">
      <alignment horizontal="center" vertical="center" wrapText="1"/>
    </xf>
    <xf numFmtId="4" fontId="22" fillId="0" borderId="1" xfId="0" quotePrefix="1" applyNumberFormat="1" applyFont="1" applyBorder="1"/>
    <xf numFmtId="4" fontId="0" fillId="0" borderId="1" xfId="0" quotePrefix="1" applyNumberFormat="1" applyBorder="1" applyAlignment="1">
      <alignment wrapText="1"/>
    </xf>
    <xf numFmtId="4" fontId="0" fillId="0" borderId="1" xfId="0" applyNumberFormat="1" applyBorder="1"/>
    <xf numFmtId="4" fontId="22" fillId="0" borderId="1" xfId="0" quotePrefix="1" applyNumberFormat="1" applyFont="1" applyBorder="1" applyAlignment="1">
      <alignment wrapText="1"/>
    </xf>
    <xf numFmtId="4" fontId="27" fillId="0" borderId="1" xfId="0" quotePrefix="1" applyNumberFormat="1" applyFont="1" applyBorder="1" applyAlignment="1">
      <alignment wrapText="1"/>
    </xf>
    <xf numFmtId="4" fontId="0" fillId="0" borderId="1" xfId="0" quotePrefix="1" applyNumberFormat="1" applyBorder="1"/>
    <xf numFmtId="4" fontId="22" fillId="0" borderId="1" xfId="0" applyNumberFormat="1" applyFont="1" applyBorder="1" applyAlignment="1">
      <alignment horizontal="center" vertical="center"/>
    </xf>
    <xf numFmtId="43" fontId="0" fillId="0" borderId="1" xfId="0" quotePrefix="1" applyNumberFormat="1" applyBorder="1"/>
    <xf numFmtId="0" fontId="22" fillId="0" borderId="1" xfId="23" applyFont="1" applyBorder="1" applyAlignment="1">
      <alignment vertical="center" wrapText="1"/>
    </xf>
    <xf numFmtId="43" fontId="27" fillId="0" borderId="1" xfId="0" quotePrefix="1" applyNumberFormat="1" applyFont="1" applyBorder="1"/>
    <xf numFmtId="43" fontId="0" fillId="6" borderId="1" xfId="0" quotePrefix="1" applyNumberFormat="1" applyFill="1" applyBorder="1" applyAlignment="1">
      <alignment wrapText="1"/>
    </xf>
    <xf numFmtId="4" fontId="0" fillId="6" borderId="1" xfId="0" quotePrefix="1" applyNumberFormat="1" applyFill="1" applyBorder="1" applyAlignment="1">
      <alignment wrapText="1"/>
    </xf>
    <xf numFmtId="165" fontId="22" fillId="0" borderId="1" xfId="0" quotePrefix="1" applyNumberFormat="1" applyFont="1" applyBorder="1" applyAlignment="1">
      <alignment wrapText="1"/>
    </xf>
    <xf numFmtId="0" fontId="22" fillId="0" borderId="1" xfId="0" applyFont="1" applyBorder="1" applyAlignment="1">
      <alignment horizontal="justify" vertical="top"/>
    </xf>
    <xf numFmtId="43" fontId="22" fillId="0" borderId="1" xfId="0" quotePrefix="1" applyNumberFormat="1" applyFont="1" applyBorder="1"/>
    <xf numFmtId="165" fontId="22" fillId="0" borderId="1" xfId="0" quotePrefix="1" applyNumberFormat="1" applyFont="1" applyBorder="1"/>
    <xf numFmtId="0" fontId="22" fillId="0" borderId="1" xfId="23" applyFont="1" applyBorder="1" applyAlignment="1">
      <alignment horizontal="justify" vertical="top"/>
    </xf>
    <xf numFmtId="0" fontId="0" fillId="0" borderId="1" xfId="0" applyBorder="1" applyAlignment="1">
      <alignment horizontal="left" vertical="center" wrapText="1" indent="1"/>
    </xf>
    <xf numFmtId="43" fontId="22" fillId="0" borderId="1" xfId="0" quotePrefix="1" applyNumberFormat="1" applyFont="1" applyBorder="1" applyAlignment="1">
      <alignment wrapText="1"/>
    </xf>
    <xf numFmtId="0" fontId="0" fillId="6" borderId="1" xfId="0" applyFill="1" applyBorder="1" applyAlignment="1">
      <alignment horizontal="center" vertical="center"/>
    </xf>
    <xf numFmtId="165" fontId="22" fillId="0" borderId="1" xfId="0" applyNumberFormat="1" applyFont="1" applyBorder="1"/>
    <xf numFmtId="165" fontId="0" fillId="6" borderId="1" xfId="0" quotePrefix="1" applyNumberFormat="1" applyFill="1" applyBorder="1" applyAlignment="1">
      <alignment wrapText="1"/>
    </xf>
    <xf numFmtId="0" fontId="22" fillId="0" borderId="1" xfId="0" applyFont="1" applyBorder="1" applyAlignment="1">
      <alignment horizontal="justify" vertical="center"/>
    </xf>
    <xf numFmtId="0" fontId="22" fillId="0" borderId="1" xfId="0" applyFont="1" applyBorder="1" applyAlignment="1">
      <alignment horizontal="justify" vertical="top" wrapText="1"/>
    </xf>
    <xf numFmtId="0" fontId="22" fillId="6" borderId="1" xfId="23" applyFont="1" applyFill="1" applyBorder="1" applyAlignment="1">
      <alignment horizontal="justify" vertical="center"/>
    </xf>
    <xf numFmtId="0" fontId="0" fillId="6" borderId="1" xfId="23" applyFont="1" applyFill="1" applyBorder="1" applyAlignment="1">
      <alignment horizontal="justify" vertical="top"/>
    </xf>
    <xf numFmtId="43" fontId="22" fillId="0" borderId="3" xfId="0" quotePrefix="1" applyNumberFormat="1" applyFont="1" applyBorder="1"/>
    <xf numFmtId="4" fontId="22" fillId="0" borderId="8" xfId="0" quotePrefix="1" applyNumberFormat="1" applyFont="1" applyBorder="1"/>
    <xf numFmtId="43" fontId="32" fillId="6" borderId="1" xfId="0" applyNumberFormat="1" applyFont="1" applyFill="1" applyBorder="1" applyAlignment="1">
      <alignment horizontal="justify" vertical="top"/>
    </xf>
    <xf numFmtId="4" fontId="32" fillId="6" borderId="1" xfId="0" applyNumberFormat="1" applyFont="1" applyFill="1" applyBorder="1" applyAlignment="1">
      <alignment horizontal="justify" vertical="top"/>
    </xf>
    <xf numFmtId="10" fontId="22" fillId="0" borderId="1" xfId="0" quotePrefix="1" applyNumberFormat="1" applyFont="1" applyBorder="1" applyAlignment="1">
      <alignment wrapText="1"/>
    </xf>
    <xf numFmtId="10" fontId="22" fillId="0" borderId="1" xfId="18" quotePrefix="1" applyNumberFormat="1" applyFont="1" applyFill="1" applyBorder="1"/>
    <xf numFmtId="10" fontId="22" fillId="0" borderId="1" xfId="18" quotePrefix="1" applyNumberFormat="1" applyFont="1" applyFill="1" applyBorder="1" applyAlignment="1">
      <alignment wrapText="1"/>
    </xf>
    <xf numFmtId="10" fontId="22" fillId="0" borderId="1" xfId="0" quotePrefix="1" applyNumberFormat="1" applyFont="1" applyBorder="1"/>
    <xf numFmtId="0" fontId="22" fillId="0" borderId="1" xfId="0" quotePrefix="1" applyFont="1" applyBorder="1"/>
    <xf numFmtId="165" fontId="22" fillId="0" borderId="1" xfId="18" quotePrefix="1" applyNumberFormat="1" applyFont="1" applyFill="1" applyBorder="1"/>
    <xf numFmtId="10" fontId="0" fillId="0" borderId="1" xfId="0" quotePrefix="1" applyNumberFormat="1" applyBorder="1"/>
    <xf numFmtId="10" fontId="0" fillId="0" borderId="1" xfId="18" quotePrefix="1" applyNumberFormat="1" applyFont="1" applyFill="1" applyBorder="1"/>
    <xf numFmtId="10" fontId="0" fillId="0" borderId="1" xfId="0" quotePrefix="1" applyNumberFormat="1" applyBorder="1" applyAlignment="1">
      <alignment wrapText="1"/>
    </xf>
    <xf numFmtId="165" fontId="0" fillId="0" borderId="1" xfId="0" quotePrefix="1" applyNumberFormat="1" applyBorder="1" applyAlignment="1">
      <alignment wrapText="1"/>
    </xf>
    <xf numFmtId="0" fontId="0" fillId="0" borderId="7" xfId="0" applyBorder="1"/>
    <xf numFmtId="0" fontId="0" fillId="0" borderId="1" xfId="0" applyBorder="1" applyAlignment="1">
      <alignment wrapText="1"/>
    </xf>
    <xf numFmtId="0" fontId="23" fillId="8" borderId="0" xfId="0" applyFont="1" applyFill="1" applyAlignment="1">
      <alignment vertical="center" wrapText="1"/>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4" fontId="0" fillId="8" borderId="1" xfId="0" applyNumberFormat="1" applyFill="1" applyBorder="1" applyAlignment="1">
      <alignment vertical="center" wrapText="1"/>
    </xf>
    <xf numFmtId="4" fontId="0" fillId="30" borderId="1" xfId="0" applyNumberFormat="1" applyFill="1" applyBorder="1" applyAlignment="1">
      <alignment vertical="center" wrapText="1"/>
    </xf>
    <xf numFmtId="4" fontId="71" fillId="30" borderId="1" xfId="0" applyNumberFormat="1" applyFont="1" applyFill="1" applyBorder="1" applyAlignment="1">
      <alignment vertical="center" wrapText="1"/>
    </xf>
    <xf numFmtId="4" fontId="71" fillId="8" borderId="1" xfId="0" applyNumberFormat="1" applyFont="1" applyFill="1" applyBorder="1" applyAlignment="1">
      <alignment vertical="center" wrapText="1"/>
    </xf>
    <xf numFmtId="0" fontId="23" fillId="0" borderId="1" xfId="0" applyFont="1" applyBorder="1" applyAlignment="1">
      <alignment horizontal="center" vertical="center"/>
    </xf>
    <xf numFmtId="4" fontId="23" fillId="30" borderId="1" xfId="0" applyNumberFormat="1" applyFont="1" applyFill="1" applyBorder="1" applyAlignment="1">
      <alignment vertical="center"/>
    </xf>
    <xf numFmtId="4" fontId="23" fillId="0" borderId="1" xfId="0" applyNumberFormat="1" applyFont="1" applyBorder="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4" fontId="19" fillId="17" borderId="20" xfId="0" applyNumberFormat="1" applyFont="1" applyFill="1" applyBorder="1" applyAlignment="1">
      <alignment vertical="top" wrapText="1"/>
    </xf>
    <xf numFmtId="4" fontId="19" fillId="17" borderId="20" xfId="0" applyNumberFormat="1" applyFont="1" applyFill="1" applyBorder="1" applyAlignment="1">
      <alignment vertical="center" wrapText="1"/>
    </xf>
    <xf numFmtId="4" fontId="19" fillId="17" borderId="21" xfId="0" applyNumberFormat="1" applyFont="1" applyFill="1" applyBorder="1" applyAlignment="1">
      <alignment vertical="center" wrapText="1"/>
    </xf>
    <xf numFmtId="4" fontId="19" fillId="17" borderId="33" xfId="0" applyNumberFormat="1" applyFont="1" applyFill="1" applyBorder="1" applyAlignment="1">
      <alignment horizontal="center" vertical="center"/>
    </xf>
    <xf numFmtId="4" fontId="19" fillId="17" borderId="34" xfId="0" applyNumberFormat="1" applyFont="1" applyFill="1" applyBorder="1" applyAlignment="1">
      <alignment horizontal="center" vertical="center"/>
    </xf>
    <xf numFmtId="0" fontId="0" fillId="0" borderId="32" xfId="0" applyBorder="1" applyAlignment="1">
      <alignment horizontal="center" vertical="center"/>
    </xf>
    <xf numFmtId="4" fontId="0" fillId="0" borderId="20" xfId="0" applyNumberFormat="1" applyBorder="1" applyAlignment="1">
      <alignment vertical="center"/>
    </xf>
    <xf numFmtId="4" fontId="0" fillId="0" borderId="21" xfId="0" applyNumberFormat="1" applyBorder="1" applyAlignment="1">
      <alignment vertical="center"/>
    </xf>
    <xf numFmtId="4" fontId="0" fillId="0" borderId="33" xfId="0" applyNumberFormat="1" applyBorder="1" applyAlignment="1">
      <alignment horizontal="center" vertical="center" wrapText="1"/>
    </xf>
    <xf numFmtId="4" fontId="0" fillId="0" borderId="34" xfId="0" applyNumberFormat="1" applyBorder="1" applyAlignment="1">
      <alignment horizontal="center" vertical="center" wrapText="1"/>
    </xf>
    <xf numFmtId="0" fontId="0" fillId="17" borderId="32" xfId="0" applyFill="1" applyBorder="1" applyAlignment="1">
      <alignment horizontal="center" vertical="center"/>
    </xf>
    <xf numFmtId="4" fontId="0" fillId="0" borderId="20" xfId="0" applyNumberFormat="1" applyBorder="1" applyAlignment="1">
      <alignment vertical="center" wrapText="1"/>
    </xf>
    <xf numFmtId="4" fontId="0" fillId="10" borderId="20" xfId="0" applyNumberFormat="1" applyFill="1" applyBorder="1" applyAlignment="1">
      <alignment vertical="center" wrapText="1"/>
    </xf>
    <xf numFmtId="4" fontId="43" fillId="14" borderId="20" xfId="0" applyNumberFormat="1" applyFont="1" applyFill="1" applyBorder="1" applyAlignment="1">
      <alignment vertical="center" wrapText="1"/>
    </xf>
    <xf numFmtId="4" fontId="43" fillId="14" borderId="21" xfId="0" applyNumberFormat="1" applyFont="1" applyFill="1" applyBorder="1" applyAlignment="1">
      <alignment vertical="center" wrapText="1"/>
    </xf>
    <xf numFmtId="4" fontId="43" fillId="14" borderId="33" xfId="0" applyNumberFormat="1" applyFont="1" applyFill="1" applyBorder="1" applyAlignment="1">
      <alignment vertical="center" wrapText="1"/>
    </xf>
    <xf numFmtId="4" fontId="0" fillId="18" borderId="34" xfId="0" applyNumberFormat="1" applyFill="1" applyBorder="1" applyAlignment="1">
      <alignment horizontal="center" vertical="center" wrapText="1"/>
    </xf>
    <xf numFmtId="4" fontId="0" fillId="0" borderId="21" xfId="0" applyNumberFormat="1" applyBorder="1" applyAlignment="1">
      <alignment vertical="center" wrapText="1"/>
    </xf>
    <xf numFmtId="4" fontId="0" fillId="14" borderId="20" xfId="0" applyNumberFormat="1" applyFill="1" applyBorder="1" applyAlignment="1">
      <alignment vertical="center"/>
    </xf>
    <xf numFmtId="4" fontId="0" fillId="14" borderId="21" xfId="0" applyNumberFormat="1" applyFill="1" applyBorder="1" applyAlignment="1">
      <alignment vertical="center"/>
    </xf>
    <xf numFmtId="4" fontId="0" fillId="14" borderId="33" xfId="0" applyNumberFormat="1" applyFill="1" applyBorder="1" applyAlignment="1">
      <alignment vertical="center"/>
    </xf>
    <xf numFmtId="4" fontId="19" fillId="0" borderId="34" xfId="0" applyNumberFormat="1" applyFont="1" applyBorder="1" applyAlignment="1">
      <alignment horizontal="center" vertical="center"/>
    </xf>
    <xf numFmtId="0" fontId="0" fillId="14" borderId="20" xfId="0" applyFill="1" applyBorder="1" applyAlignment="1">
      <alignment vertical="center" wrapText="1"/>
    </xf>
    <xf numFmtId="4" fontId="19" fillId="17" borderId="34" xfId="0" applyNumberFormat="1" applyFont="1" applyFill="1" applyBorder="1" applyAlignment="1">
      <alignment horizontal="center" vertical="center" wrapText="1"/>
    </xf>
    <xf numFmtId="0" fontId="0" fillId="14" borderId="20" xfId="0" applyFill="1" applyBorder="1" applyAlignment="1">
      <alignment horizontal="center" vertical="center" wrapText="1"/>
    </xf>
    <xf numFmtId="4" fontId="19" fillId="17" borderId="20" xfId="0" quotePrefix="1" applyNumberFormat="1" applyFont="1" applyFill="1" applyBorder="1" applyAlignment="1">
      <alignment vertical="center" wrapText="1"/>
    </xf>
    <xf numFmtId="4" fontId="0" fillId="14" borderId="20" xfId="0" applyNumberFormat="1" applyFill="1" applyBorder="1" applyAlignment="1">
      <alignment vertical="center" wrapText="1"/>
    </xf>
    <xf numFmtId="4" fontId="0" fillId="14" borderId="21" xfId="0" applyNumberFormat="1" applyFill="1" applyBorder="1" applyAlignment="1">
      <alignment vertical="center" wrapText="1"/>
    </xf>
    <xf numFmtId="4" fontId="0" fillId="0" borderId="21" xfId="0" applyNumberFormat="1" applyBorder="1" applyAlignment="1">
      <alignment horizontal="center" vertical="center" wrapText="1"/>
    </xf>
    <xf numFmtId="0" fontId="0" fillId="18" borderId="20" xfId="0" applyFill="1" applyBorder="1" applyAlignment="1">
      <alignment vertical="center" wrapText="1"/>
    </xf>
    <xf numFmtId="4" fontId="22" fillId="10" borderId="20" xfId="0" applyNumberFormat="1" applyFont="1" applyFill="1" applyBorder="1" applyAlignment="1">
      <alignment vertical="center" wrapText="1"/>
    </xf>
    <xf numFmtId="4" fontId="19" fillId="10" borderId="20" xfId="0" applyNumberFormat="1" applyFont="1" applyFill="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21" xfId="0" applyFill="1" applyBorder="1" applyAlignment="1">
      <alignment horizontal="center" vertical="center"/>
    </xf>
    <xf numFmtId="2" fontId="0" fillId="0" borderId="22" xfId="0" applyNumberFormat="1" applyBorder="1" applyAlignment="1">
      <alignment vertical="center"/>
    </xf>
    <xf numFmtId="0" fontId="73" fillId="0" borderId="21" xfId="21" applyBorder="1"/>
    <xf numFmtId="0" fontId="73" fillId="0" borderId="0" xfId="21"/>
    <xf numFmtId="0" fontId="88" fillId="0" borderId="0" xfId="0" applyFont="1" applyAlignment="1">
      <alignment vertical="center"/>
    </xf>
    <xf numFmtId="0" fontId="89" fillId="0" borderId="0" xfId="0" applyFont="1" applyAlignment="1">
      <alignment vertical="center" wrapText="1"/>
    </xf>
    <xf numFmtId="0" fontId="86" fillId="0" borderId="0" xfId="0" applyFont="1" applyAlignment="1">
      <alignment horizontal="left"/>
    </xf>
    <xf numFmtId="0" fontId="87" fillId="0" borderId="0" xfId="0" applyFont="1"/>
    <xf numFmtId="0" fontId="88" fillId="0" borderId="0" xfId="0" applyFont="1" applyAlignment="1">
      <alignment vertical="center" wrapText="1"/>
    </xf>
    <xf numFmtId="0" fontId="151" fillId="0" borderId="7" xfId="0" applyFont="1" applyBorder="1" applyAlignment="1">
      <alignment horizontal="center" vertical="center" wrapText="1"/>
    </xf>
    <xf numFmtId="0" fontId="138" fillId="0" borderId="1" xfId="0" applyFont="1" applyBorder="1" applyAlignment="1">
      <alignment vertical="center" wrapText="1"/>
    </xf>
    <xf numFmtId="0" fontId="3" fillId="0" borderId="1" xfId="0" applyFont="1" applyBorder="1" applyAlignment="1">
      <alignment horizontal="center" vertical="center" wrapText="1"/>
    </xf>
    <xf numFmtId="0" fontId="3" fillId="10" borderId="1" xfId="0" applyFont="1" applyFill="1" applyBorder="1" applyAlignment="1">
      <alignment horizontal="center" vertical="center" wrapText="1"/>
    </xf>
    <xf numFmtId="0" fontId="3" fillId="0" borderId="1" xfId="0" applyFont="1" applyBorder="1" applyAlignment="1">
      <alignment vertical="center" wrapText="1"/>
    </xf>
    <xf numFmtId="0" fontId="3" fillId="8" borderId="1" xfId="0" applyFont="1" applyFill="1" applyBorder="1" applyAlignment="1">
      <alignment vertical="center" wrapText="1"/>
    </xf>
    <xf numFmtId="2" fontId="157" fillId="0" borderId="21" xfId="0" applyNumberFormat="1" applyFont="1" applyBorder="1" applyAlignment="1">
      <alignment vertical="center" wrapText="1"/>
    </xf>
    <xf numFmtId="4" fontId="157" fillId="0" borderId="21" xfId="0" applyNumberFormat="1" applyFont="1" applyBorder="1" applyAlignment="1">
      <alignment vertical="center" wrapText="1"/>
    </xf>
    <xf numFmtId="4" fontId="168" fillId="0" borderId="33" xfId="0" applyNumberFormat="1" applyFont="1" applyBorder="1" applyAlignment="1">
      <alignment vertical="center" wrapText="1"/>
    </xf>
    <xf numFmtId="4" fontId="168" fillId="19" borderId="33" xfId="0" applyNumberFormat="1" applyFont="1" applyFill="1" applyBorder="1" applyAlignment="1">
      <alignment vertical="center" wrapText="1"/>
    </xf>
    <xf numFmtId="166" fontId="22" fillId="0" borderId="1" xfId="0" applyNumberFormat="1" applyFont="1" applyBorder="1"/>
    <xf numFmtId="4" fontId="173" fillId="0" borderId="33"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vertical="center" wrapText="1"/>
    </xf>
    <xf numFmtId="0" fontId="3" fillId="0" borderId="33" xfId="0" applyFont="1" applyBorder="1" applyAlignment="1">
      <alignment horizontal="left" vertical="center" wrapText="1" indent="1"/>
    </xf>
    <xf numFmtId="4" fontId="144" fillId="0" borderId="33" xfId="0" applyNumberFormat="1" applyFont="1" applyBorder="1" applyAlignment="1">
      <alignment vertical="center" wrapText="1"/>
    </xf>
    <xf numFmtId="2" fontId="163" fillId="0" borderId="33" xfId="0" applyNumberFormat="1" applyFont="1" applyBorder="1" applyAlignment="1">
      <alignment vertical="center" wrapText="1"/>
    </xf>
    <xf numFmtId="2" fontId="163" fillId="0" borderId="33" xfId="0" applyNumberFormat="1" applyFont="1" applyBorder="1" applyAlignment="1">
      <alignment vertical="center"/>
    </xf>
    <xf numFmtId="49" fontId="3" fillId="0" borderId="21" xfId="0" applyNumberFormat="1" applyFont="1" applyBorder="1" applyAlignment="1">
      <alignment horizontal="center" vertical="center" wrapText="1"/>
    </xf>
    <xf numFmtId="0" fontId="3" fillId="0" borderId="22" xfId="0" applyFont="1" applyBorder="1" applyAlignment="1">
      <alignment vertical="center" wrapText="1"/>
    </xf>
    <xf numFmtId="2" fontId="3" fillId="0" borderId="33" xfId="0" applyNumberFormat="1" applyFont="1" applyBorder="1" applyAlignment="1">
      <alignment vertical="center"/>
    </xf>
    <xf numFmtId="2" fontId="163" fillId="0" borderId="32" xfId="0" applyNumberFormat="1" applyFont="1" applyBorder="1" applyAlignment="1">
      <alignment vertical="center" wrapText="1"/>
    </xf>
    <xf numFmtId="3" fontId="165" fillId="0" borderId="22" xfId="0" applyNumberFormat="1" applyFont="1" applyBorder="1" applyAlignment="1">
      <alignment horizontal="center" vertical="center" wrapText="1"/>
    </xf>
    <xf numFmtId="3" fontId="165" fillId="0" borderId="33" xfId="0" applyNumberFormat="1" applyFont="1" applyBorder="1" applyAlignment="1">
      <alignment horizontal="center" vertical="center" wrapText="1"/>
    </xf>
    <xf numFmtId="3" fontId="144" fillId="0" borderId="33" xfId="0" applyNumberFormat="1" applyFont="1" applyBorder="1" applyAlignment="1">
      <alignment vertical="center" wrapText="1"/>
    </xf>
    <xf numFmtId="3" fontId="144" fillId="19" borderId="33" xfId="0" applyNumberFormat="1" applyFont="1" applyFill="1" applyBorder="1" applyAlignment="1">
      <alignment vertical="center" wrapText="1"/>
    </xf>
    <xf numFmtId="3" fontId="165" fillId="19" borderId="33" xfId="0" applyNumberFormat="1" applyFont="1" applyFill="1" applyBorder="1" applyAlignment="1">
      <alignment horizontal="center" vertical="center" wrapText="1"/>
    </xf>
    <xf numFmtId="4" fontId="157" fillId="0" borderId="33" xfId="0" applyNumberFormat="1" applyFont="1" applyBorder="1" applyAlignment="1">
      <alignment vertical="center" wrapText="1"/>
    </xf>
    <xf numFmtId="4" fontId="157" fillId="0" borderId="22" xfId="0" applyNumberFormat="1" applyFont="1" applyBorder="1" applyAlignment="1">
      <alignment vertical="center" wrapText="1"/>
    </xf>
    <xf numFmtId="4" fontId="157" fillId="14" borderId="33" xfId="0" applyNumberFormat="1" applyFont="1" applyFill="1" applyBorder="1" applyAlignment="1">
      <alignment vertical="center" wrapText="1"/>
    </xf>
    <xf numFmtId="4" fontId="162" fillId="14" borderId="33" xfId="0" applyNumberFormat="1" applyFont="1" applyFill="1" applyBorder="1" applyAlignment="1">
      <alignment vertical="center"/>
    </xf>
    <xf numFmtId="4" fontId="176" fillId="0" borderId="33" xfId="0" applyNumberFormat="1" applyFont="1" applyBorder="1" applyAlignment="1">
      <alignment horizontal="left" vertical="center" wrapText="1" indent="1"/>
    </xf>
    <xf numFmtId="4" fontId="157" fillId="0" borderId="20" xfId="0" applyNumberFormat="1" applyFont="1" applyBorder="1" applyAlignment="1">
      <alignment vertical="center" wrapText="1"/>
    </xf>
    <xf numFmtId="4" fontId="157" fillId="20" borderId="20" xfId="0" applyNumberFormat="1" applyFont="1" applyFill="1" applyBorder="1" applyAlignment="1">
      <alignment vertical="center" wrapText="1"/>
    </xf>
    <xf numFmtId="4" fontId="157" fillId="20" borderId="22" xfId="0" applyNumberFormat="1" applyFont="1" applyFill="1" applyBorder="1" applyAlignment="1">
      <alignment vertical="center" wrapText="1"/>
    </xf>
    <xf numFmtId="4" fontId="157" fillId="20" borderId="33" xfId="0" applyNumberFormat="1" applyFont="1" applyFill="1" applyBorder="1" applyAlignment="1">
      <alignment vertical="center" wrapText="1"/>
    </xf>
    <xf numFmtId="4" fontId="151" fillId="0" borderId="1" xfId="0" applyNumberFormat="1" applyFont="1" applyBorder="1" applyAlignment="1">
      <alignment horizontal="center" vertical="center" wrapText="1"/>
    </xf>
    <xf numFmtId="4" fontId="151" fillId="21" borderId="1" xfId="0" applyNumberFormat="1" applyFont="1" applyFill="1" applyBorder="1" applyAlignment="1">
      <alignment horizontal="center" vertical="center" wrapText="1"/>
    </xf>
    <xf numFmtId="4" fontId="151" fillId="0" borderId="7" xfId="0" applyNumberFormat="1" applyFont="1" applyBorder="1" applyAlignment="1">
      <alignment horizontal="center" vertical="center" wrapText="1"/>
    </xf>
    <xf numFmtId="4" fontId="151" fillId="0" borderId="9" xfId="0" applyNumberFormat="1" applyFont="1" applyBorder="1" applyAlignment="1">
      <alignment horizontal="center" vertical="center" wrapText="1"/>
    </xf>
    <xf numFmtId="4" fontId="151" fillId="0" borderId="13" xfId="0" applyNumberFormat="1" applyFont="1" applyBorder="1" applyAlignment="1">
      <alignment horizontal="center" vertical="center" wrapText="1"/>
    </xf>
    <xf numFmtId="0" fontId="0" fillId="0" borderId="0" xfId="0" applyAlignment="1">
      <alignment horizontal="center" vertical="center" wrapText="1"/>
    </xf>
    <xf numFmtId="0" fontId="19" fillId="0" borderId="8" xfId="0" applyFont="1" applyBorder="1" applyAlignment="1">
      <alignment horizontal="center" vertical="center" wrapText="1"/>
    </xf>
    <xf numFmtId="0" fontId="0" fillId="0" borderId="8" xfId="0" applyBorder="1" applyAlignment="1">
      <alignment horizontal="center" vertical="center"/>
    </xf>
    <xf numFmtId="0" fontId="90" fillId="0" borderId="1" xfId="0" applyFont="1" applyBorder="1" applyAlignment="1">
      <alignment horizontal="center" vertical="center" wrapText="1"/>
    </xf>
    <xf numFmtId="4" fontId="0" fillId="0" borderId="8" xfId="0" applyNumberFormat="1" applyBorder="1" applyAlignment="1">
      <alignment wrapText="1"/>
    </xf>
    <xf numFmtId="10" fontId="0" fillId="0" borderId="8" xfId="18" applyNumberFormat="1" applyFont="1" applyFill="1" applyBorder="1" applyAlignment="1">
      <alignment wrapText="1"/>
    </xf>
    <xf numFmtId="0" fontId="91" fillId="0" borderId="1" xfId="0" applyFont="1" applyBorder="1" applyAlignment="1">
      <alignment horizontal="center" vertical="center" wrapText="1"/>
    </xf>
    <xf numFmtId="0" fontId="78" fillId="0" borderId="0" xfId="0" applyFont="1" applyAlignment="1">
      <alignment vertical="center" wrapText="1"/>
    </xf>
    <xf numFmtId="0" fontId="120" fillId="0" borderId="0" xfId="0" applyFont="1" applyAlignment="1">
      <alignment vertical="center" wrapText="1"/>
    </xf>
    <xf numFmtId="0" fontId="152" fillId="0" borderId="1" xfId="0" applyFont="1" applyBorder="1" applyAlignment="1">
      <alignment horizontal="center" vertical="center" wrapText="1"/>
    </xf>
    <xf numFmtId="4" fontId="132" fillId="0" borderId="1" xfId="0" applyNumberFormat="1" applyFont="1" applyBorder="1" applyAlignment="1">
      <alignment vertical="center" wrapText="1"/>
    </xf>
    <xf numFmtId="4" fontId="3" fillId="0" borderId="1" xfId="0" applyNumberFormat="1" applyFont="1" applyBorder="1" applyAlignment="1">
      <alignment vertical="center" wrapText="1"/>
    </xf>
    <xf numFmtId="0" fontId="181" fillId="0" borderId="1" xfId="0" applyFont="1" applyBorder="1" applyAlignment="1">
      <alignment vertical="center" wrapText="1"/>
    </xf>
    <xf numFmtId="0" fontId="0" fillId="0" borderId="0" xfId="0" quotePrefix="1" applyAlignment="1">
      <alignment horizontal="left" vertical="center" indent="5"/>
    </xf>
    <xf numFmtId="0" fontId="157" fillId="0" borderId="1" xfId="0" applyFont="1" applyBorder="1" applyAlignment="1">
      <alignment horizontal="center" vertical="center" wrapText="1"/>
    </xf>
    <xf numFmtId="0" fontId="157" fillId="0" borderId="1" xfId="0" applyFont="1" applyBorder="1"/>
    <xf numFmtId="0" fontId="157" fillId="0" borderId="1" xfId="0" applyFont="1" applyBorder="1" applyAlignment="1">
      <alignment vertical="center" wrapText="1"/>
    </xf>
    <xf numFmtId="4" fontId="157" fillId="0" borderId="1" xfId="0" applyNumberFormat="1" applyFont="1" applyBorder="1"/>
    <xf numFmtId="167" fontId="157" fillId="0" borderId="1" xfId="18" applyNumberFormat="1" applyFont="1" applyFill="1" applyBorder="1"/>
    <xf numFmtId="4" fontId="157" fillId="0" borderId="1" xfId="18" applyNumberFormat="1" applyFont="1" applyFill="1" applyBorder="1"/>
    <xf numFmtId="2" fontId="157" fillId="0" borderId="1" xfId="18" applyNumberFormat="1" applyFont="1" applyFill="1" applyBorder="1"/>
    <xf numFmtId="0" fontId="169" fillId="0" borderId="1" xfId="0" applyFont="1" applyBorder="1"/>
    <xf numFmtId="0" fontId="169" fillId="0" borderId="1" xfId="0" applyFont="1" applyBorder="1" applyAlignment="1">
      <alignment vertical="center" wrapText="1"/>
    </xf>
    <xf numFmtId="0" fontId="121" fillId="0" borderId="0" xfId="0" applyFont="1"/>
    <xf numFmtId="0" fontId="0" fillId="0" borderId="2" xfId="0" applyBorder="1"/>
    <xf numFmtId="0" fontId="19" fillId="0" borderId="1" xfId="0" applyFont="1" applyBorder="1" applyAlignment="1">
      <alignment vertical="center"/>
    </xf>
    <xf numFmtId="4" fontId="0" fillId="0" borderId="2" xfId="0" applyNumberFormat="1" applyBorder="1"/>
    <xf numFmtId="0" fontId="89"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7" xfId="0" applyFont="1" applyBorder="1" applyAlignment="1">
      <alignment horizontal="left" vertical="center" wrapText="1" indent="3"/>
    </xf>
    <xf numFmtId="0" fontId="3" fillId="14" borderId="1" xfId="0" applyFont="1" applyFill="1" applyBorder="1" applyAlignment="1">
      <alignment vertical="center" wrapText="1"/>
    </xf>
    <xf numFmtId="0" fontId="78" fillId="0" borderId="0" xfId="0" applyFont="1" applyAlignment="1">
      <alignment horizontal="center" vertical="center" wrapText="1"/>
    </xf>
    <xf numFmtId="0" fontId="140" fillId="0" borderId="0" xfId="0" applyFont="1" applyAlignment="1">
      <alignment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22" fillId="0" borderId="10" xfId="0" applyFont="1" applyBorder="1" applyAlignment="1">
      <alignment horizontal="center" vertical="center"/>
    </xf>
    <xf numFmtId="0" fontId="22" fillId="0" borderId="0" xfId="0" applyFont="1" applyAlignment="1">
      <alignment horizontal="left" vertical="center" wrapText="1"/>
    </xf>
    <xf numFmtId="0" fontId="0" fillId="0" borderId="0" xfId="0" applyAlignment="1">
      <alignment horizontal="left" wrapText="1"/>
    </xf>
    <xf numFmtId="0" fontId="0" fillId="0" borderId="13" xfId="0" applyBorder="1" applyAlignment="1">
      <alignment wrapText="1"/>
    </xf>
    <xf numFmtId="0" fontId="0" fillId="0" borderId="15" xfId="0" applyBorder="1" applyAlignment="1">
      <alignment wrapText="1"/>
    </xf>
    <xf numFmtId="14" fontId="0" fillId="0" borderId="1" xfId="0" applyNumberFormat="1" applyBorder="1"/>
    <xf numFmtId="0" fontId="22" fillId="17" borderId="3" xfId="0" applyFont="1" applyFill="1" applyBorder="1"/>
    <xf numFmtId="0" fontId="105" fillId="0" borderId="0" xfId="0" applyFont="1" applyAlignment="1">
      <alignment vertical="center" wrapText="1"/>
    </xf>
    <xf numFmtId="0" fontId="22" fillId="0" borderId="0" xfId="0" applyFont="1" applyAlignment="1">
      <alignment horizontal="left" vertical="center"/>
    </xf>
    <xf numFmtId="3" fontId="22" fillId="0" borderId="1" xfId="0" applyNumberFormat="1" applyFont="1" applyBorder="1"/>
    <xf numFmtId="168" fontId="22" fillId="0" borderId="0" xfId="0" applyNumberFormat="1" applyFont="1"/>
    <xf numFmtId="0" fontId="22" fillId="0" borderId="1" xfId="0" applyFont="1" applyBorder="1" applyAlignment="1">
      <alignment horizontal="left" indent="4"/>
    </xf>
    <xf numFmtId="0" fontId="107" fillId="0" borderId="0" xfId="0" applyFont="1" applyAlignment="1">
      <alignment horizontal="left" wrapText="1"/>
    </xf>
    <xf numFmtId="0" fontId="2" fillId="0" borderId="1" xfId="0" applyFont="1" applyBorder="1" applyAlignment="1">
      <alignment horizontal="center"/>
    </xf>
    <xf numFmtId="0" fontId="22" fillId="0" borderId="1" xfId="0" applyFont="1" applyBorder="1" applyAlignment="1">
      <alignment horizontal="center" wrapText="1"/>
    </xf>
    <xf numFmtId="0" fontId="155" fillId="0" borderId="1" xfId="14" applyFont="1" applyBorder="1" applyAlignment="1">
      <alignment wrapText="1"/>
    </xf>
    <xf numFmtId="0" fontId="108" fillId="0" borderId="0" xfId="14" applyFont="1" applyAlignment="1">
      <alignment horizontal="left" vertical="center"/>
    </xf>
    <xf numFmtId="0" fontId="108" fillId="6" borderId="1" xfId="17" applyFont="1" applyFill="1" applyBorder="1" applyAlignment="1">
      <alignment horizontal="center" vertical="center" wrapText="1"/>
    </xf>
    <xf numFmtId="0" fontId="139" fillId="0" borderId="59" xfId="14" applyFont="1" applyBorder="1" applyAlignment="1">
      <alignment horizontal="center" wrapText="1"/>
    </xf>
    <xf numFmtId="0" fontId="109" fillId="0" borderId="60" xfId="14" applyFont="1" applyBorder="1" applyAlignment="1">
      <alignment wrapText="1"/>
    </xf>
    <xf numFmtId="3" fontId="109" fillId="0" borderId="63" xfId="14" applyNumberFormat="1" applyFont="1" applyBorder="1" applyAlignment="1">
      <alignment wrapText="1"/>
    </xf>
    <xf numFmtId="3" fontId="109" fillId="0" borderId="60" xfId="14" applyNumberFormat="1" applyFont="1" applyBorder="1" applyAlignment="1">
      <alignment wrapText="1"/>
    </xf>
    <xf numFmtId="3" fontId="109" fillId="0" borderId="64" xfId="14" applyNumberFormat="1" applyFont="1" applyBorder="1" applyAlignment="1">
      <alignment wrapText="1"/>
    </xf>
    <xf numFmtId="3" fontId="109" fillId="0" borderId="65" xfId="14" applyNumberFormat="1" applyFont="1" applyBorder="1" applyAlignment="1">
      <alignment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30" fillId="0" borderId="1" xfId="0" applyFont="1" applyBorder="1" applyAlignment="1">
      <alignment vertical="center" wrapText="1"/>
    </xf>
    <xf numFmtId="0" fontId="22" fillId="0" borderId="1" xfId="0" applyFont="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0" fillId="0" borderId="1" xfId="0" applyBorder="1" applyAlignment="1">
      <alignment horizontal="center" vertical="center" wrapText="1"/>
    </xf>
    <xf numFmtId="0" fontId="93" fillId="22" borderId="0" xfId="12" applyFont="1" applyFill="1" applyBorder="1" applyAlignment="1">
      <alignment horizontal="center" vertical="center" wrapText="1"/>
    </xf>
    <xf numFmtId="49" fontId="109" fillId="0" borderId="0" xfId="12" applyNumberFormat="1" applyFont="1" applyFill="1" applyBorder="1" applyAlignment="1">
      <alignment horizontal="left" vertical="center" wrapText="1"/>
    </xf>
    <xf numFmtId="0" fontId="144" fillId="23" borderId="20" xfId="12" applyFont="1" applyFill="1" applyBorder="1" applyAlignment="1">
      <alignment horizontal="center" vertical="center" wrapText="1"/>
    </xf>
    <xf numFmtId="0" fontId="9" fillId="0" borderId="26" xfId="0" applyFont="1" applyBorder="1" applyAlignment="1">
      <alignment horizontal="center" vertical="center" wrapText="1"/>
    </xf>
    <xf numFmtId="0" fontId="96"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4" fillId="22" borderId="20" xfId="12" applyFont="1" applyFill="1" applyBorder="1" applyAlignment="1">
      <alignment horizontal="left" vertical="center"/>
    </xf>
    <xf numFmtId="0" fontId="9" fillId="0" borderId="26" xfId="0" applyFont="1" applyBorder="1" applyAlignment="1">
      <alignment vertical="center"/>
    </xf>
    <xf numFmtId="0" fontId="135" fillId="0" borderId="26" xfId="0" applyFont="1" applyBorder="1" applyAlignment="1">
      <alignment horizontal="left" vertical="center"/>
    </xf>
    <xf numFmtId="0" fontId="109" fillId="0" borderId="26" xfId="0" applyFont="1" applyBorder="1" applyAlignment="1">
      <alignment horizontal="left" vertical="center"/>
    </xf>
    <xf numFmtId="49" fontId="158" fillId="22" borderId="20" xfId="12" applyNumberFormat="1" applyFont="1" applyFill="1" applyBorder="1" applyAlignment="1">
      <alignment horizontal="left" vertical="center"/>
    </xf>
    <xf numFmtId="0" fontId="159" fillId="0" borderId="26" xfId="0" applyFont="1" applyBorder="1" applyAlignment="1">
      <alignment horizontal="left" vertical="center"/>
    </xf>
    <xf numFmtId="0" fontId="0" fillId="0" borderId="26" xfId="0" applyBorder="1" applyAlignment="1">
      <alignment horizontal="left" vertical="center"/>
    </xf>
    <xf numFmtId="0" fontId="29" fillId="0" borderId="0" xfId="6" applyBorder="1" applyAlignment="1">
      <alignment horizontal="left" vertical="center"/>
    </xf>
    <xf numFmtId="0" fontId="30" fillId="0" borderId="0" xfId="0" applyFont="1" applyBorder="1" applyAlignment="1">
      <alignment horizontal="left" vertical="center"/>
    </xf>
    <xf numFmtId="0" fontId="29" fillId="0" borderId="9" xfId="6" applyBorder="1"/>
    <xf numFmtId="0" fontId="29" fillId="0" borderId="10" xfId="6" applyBorder="1"/>
    <xf numFmtId="0" fontId="29" fillId="0" borderId="11" xfId="6" applyBorder="1"/>
    <xf numFmtId="0" fontId="29" fillId="0" borderId="2" xfId="6" applyBorder="1" applyAlignment="1">
      <alignment horizontal="left" vertical="center"/>
    </xf>
    <xf numFmtId="0" fontId="29" fillId="0" borderId="4" xfId="6" applyBorder="1" applyAlignment="1">
      <alignment horizontal="left" vertical="center"/>
    </xf>
    <xf numFmtId="0" fontId="29" fillId="0" borderId="12" xfId="6" applyBorder="1" applyAlignment="1">
      <alignment horizontal="left" vertical="center"/>
    </xf>
    <xf numFmtId="0" fontId="29" fillId="0" borderId="5" xfId="6" applyBorder="1" applyAlignment="1">
      <alignment horizontal="left" vertical="center"/>
    </xf>
    <xf numFmtId="0" fontId="29" fillId="0" borderId="6" xfId="6" applyBorder="1" applyAlignment="1">
      <alignment horizontal="left" vertical="center"/>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22" fillId="0" borderId="0" xfId="0" applyFont="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32" fillId="6" borderId="7"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19" fillId="0" borderId="0" xfId="0" applyFont="1" applyAlignment="1">
      <alignment vertical="center" wrapText="1"/>
    </xf>
    <xf numFmtId="0" fontId="29" fillId="0" borderId="9" xfId="6" applyBorder="1" applyAlignment="1"/>
    <xf numFmtId="0" fontId="29" fillId="0" borderId="10" xfId="6" applyBorder="1" applyAlignment="1"/>
    <xf numFmtId="0" fontId="29" fillId="0" borderId="11" xfId="6" applyBorder="1" applyAlignment="1"/>
    <xf numFmtId="0" fontId="40" fillId="0" borderId="0" xfId="0" applyFont="1" applyAlignment="1">
      <alignment horizontal="justify" vertical="center" wrapText="1"/>
    </xf>
    <xf numFmtId="0" fontId="39" fillId="0" borderId="0" xfId="0" applyFont="1" applyAlignment="1">
      <alignment horizontal="justify" vertical="center" wrapText="1"/>
    </xf>
    <xf numFmtId="0" fontId="37" fillId="0" borderId="0" xfId="0" applyFont="1" applyAlignment="1">
      <alignment horizontal="justify" vertical="center" wrapText="1"/>
    </xf>
    <xf numFmtId="0" fontId="0" fillId="8" borderId="1" xfId="0" applyFont="1" applyFill="1" applyBorder="1" applyAlignment="1">
      <alignment horizontal="center" vertical="center" wrapText="1"/>
    </xf>
    <xf numFmtId="0" fontId="19" fillId="0" borderId="0" xfId="0" applyFont="1" applyAlignment="1">
      <alignment horizontal="justify" vertical="center" wrapText="1"/>
    </xf>
    <xf numFmtId="0" fontId="0" fillId="0" borderId="0" xfId="0" applyFont="1" applyAlignment="1">
      <alignment horizontal="justify" vertical="center" wrapText="1"/>
    </xf>
    <xf numFmtId="0" fontId="38"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8" fillId="0" borderId="7"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9" fillId="10" borderId="7" xfId="0" applyFont="1" applyFill="1" applyBorder="1" applyAlignment="1">
      <alignment horizontal="center" vertical="center" wrapText="1"/>
    </xf>
    <xf numFmtId="0" fontId="49" fillId="10" borderId="8" xfId="0" applyFont="1" applyFill="1" applyBorder="1" applyAlignment="1">
      <alignment horizontal="center" vertical="center" wrapText="1"/>
    </xf>
    <xf numFmtId="0" fontId="50" fillId="0" borderId="9" xfId="0" applyFont="1" applyBorder="1" applyAlignment="1">
      <alignment horizontal="center" vertical="center" wrapText="1"/>
    </xf>
    <xf numFmtId="0" fontId="51" fillId="0" borderId="14" xfId="0" applyFont="1" applyBorder="1" applyAlignment="1">
      <alignment horizontal="center" vertical="center" wrapText="1"/>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8" xfId="0" applyFont="1" applyFill="1" applyBorder="1" applyAlignment="1">
      <alignment horizontal="center" vertical="center"/>
    </xf>
    <xf numFmtId="0" fontId="56" fillId="6" borderId="7"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56" fillId="6" borderId="8" xfId="0" applyFont="1" applyFill="1" applyBorder="1" applyAlignment="1">
      <alignment horizontal="center" vertical="center" wrapText="1"/>
    </xf>
    <xf numFmtId="0" fontId="59" fillId="6" borderId="7"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8" xfId="0" applyFont="1" applyFill="1" applyBorder="1" applyAlignment="1">
      <alignment horizontal="center" vertical="center"/>
    </xf>
    <xf numFmtId="0" fontId="31" fillId="0" borderId="13" xfId="0" applyFont="1" applyBorder="1" applyAlignment="1">
      <alignment horizontal="center" vertical="center"/>
    </xf>
    <xf numFmtId="0" fontId="31" fillId="0" borderId="15" xfId="0" applyFont="1" applyBorder="1" applyAlignment="1">
      <alignment horizontal="center" vertical="center"/>
    </xf>
    <xf numFmtId="0" fontId="31" fillId="0" borderId="14" xfId="0" applyFont="1" applyBorder="1" applyAlignment="1">
      <alignment horizontal="center" vertical="center"/>
    </xf>
    <xf numFmtId="0" fontId="31" fillId="0" borderId="13" xfId="0" applyFont="1" applyBorder="1" applyAlignment="1">
      <alignment horizontal="left" vertical="center" wrapText="1"/>
    </xf>
    <xf numFmtId="0" fontId="31" fillId="0" borderId="15" xfId="0" applyFont="1" applyBorder="1" applyAlignment="1">
      <alignment horizontal="left" vertical="center" wrapText="1"/>
    </xf>
    <xf numFmtId="0" fontId="31" fillId="0" borderId="14" xfId="0" applyFont="1" applyBorder="1" applyAlignment="1">
      <alignment horizontal="left" vertical="center" wrapText="1"/>
    </xf>
    <xf numFmtId="4" fontId="31" fillId="0" borderId="13" xfId="0" applyNumberFormat="1" applyFont="1" applyBorder="1" applyAlignment="1">
      <alignment horizontal="right" vertical="center"/>
    </xf>
    <xf numFmtId="4" fontId="31" fillId="0" borderId="15" xfId="0" applyNumberFormat="1" applyFont="1" applyBorder="1" applyAlignment="1">
      <alignment horizontal="right" vertical="center"/>
    </xf>
    <xf numFmtId="4" fontId="31" fillId="0" borderId="14" xfId="0" applyNumberFormat="1" applyFont="1" applyBorder="1" applyAlignment="1">
      <alignment horizontal="right" vertical="center"/>
    </xf>
    <xf numFmtId="0" fontId="31" fillId="0" borderId="13"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14" xfId="0" applyFont="1" applyBorder="1" applyAlignment="1">
      <alignment horizontal="center" vertical="center" wrapText="1"/>
    </xf>
    <xf numFmtId="0" fontId="23" fillId="0" borderId="0" xfId="0" applyFont="1" applyAlignment="1">
      <alignment vertical="center" wrapText="1"/>
    </xf>
    <xf numFmtId="0" fontId="26" fillId="9" borderId="7"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3" fillId="0" borderId="1" xfId="0" applyFont="1" applyBorder="1" applyAlignment="1">
      <alignment vertical="center"/>
    </xf>
    <xf numFmtId="0" fontId="18" fillId="8" borderId="13" xfId="0" applyFont="1" applyFill="1" applyBorder="1" applyAlignment="1">
      <alignment horizontal="center" vertical="center" wrapText="1"/>
    </xf>
    <xf numFmtId="0" fontId="18" fillId="8" borderId="15"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34" fillId="0" borderId="0" xfId="0" applyFont="1" applyAlignment="1">
      <alignment wrapText="1"/>
    </xf>
    <xf numFmtId="0" fontId="0" fillId="0" borderId="0" xfId="0" applyAlignment="1">
      <alignment wrapText="1"/>
    </xf>
    <xf numFmtId="0" fontId="30" fillId="0" borderId="0" xfId="0" applyFont="1" applyAlignment="1">
      <alignment horizontal="left" vertical="center"/>
    </xf>
    <xf numFmtId="0" fontId="19" fillId="15" borderId="7" xfId="0" applyFont="1" applyFill="1" applyBorder="1" applyAlignment="1">
      <alignment horizontal="center"/>
    </xf>
    <xf numFmtId="0" fontId="19" fillId="15" borderId="3" xfId="0" applyFont="1" applyFill="1" applyBorder="1" applyAlignment="1">
      <alignment horizontal="center"/>
    </xf>
    <xf numFmtId="0" fontId="19" fillId="15" borderId="8" xfId="0" applyFont="1" applyFill="1" applyBorder="1" applyAlignment="1">
      <alignment horizontal="center"/>
    </xf>
    <xf numFmtId="0" fontId="19"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2" fillId="15" borderId="7" xfId="0" applyFont="1" applyFill="1" applyBorder="1" applyAlignment="1">
      <alignment horizontal="center"/>
    </xf>
    <xf numFmtId="0" fontId="32" fillId="15" borderId="3" xfId="0" applyFont="1" applyFill="1" applyBorder="1" applyAlignment="1">
      <alignment horizontal="center"/>
    </xf>
    <xf numFmtId="0" fontId="32" fillId="15" borderId="8" xfId="0" applyFont="1" applyFill="1" applyBorder="1" applyAlignment="1">
      <alignment horizontal="center"/>
    </xf>
    <xf numFmtId="0" fontId="32" fillId="15" borderId="7"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32" fillId="15" borderId="8"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63" fillId="0" borderId="0" xfId="0" applyFont="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67" fillId="0" borderId="1" xfId="0" applyFont="1" applyBorder="1" applyAlignment="1">
      <alignment horizontal="center" vertical="center" wrapText="1"/>
    </xf>
    <xf numFmtId="4" fontId="71" fillId="6" borderId="17" xfId="0" applyNumberFormat="1" applyFont="1" applyFill="1" applyBorder="1" applyAlignment="1">
      <alignment vertical="center" wrapText="1"/>
    </xf>
    <xf numFmtId="4" fontId="23" fillId="8" borderId="1" xfId="0" applyNumberFormat="1" applyFont="1" applyFill="1" applyBorder="1" applyAlignment="1">
      <alignment horizontal="center" vertical="center" wrapText="1"/>
    </xf>
    <xf numFmtId="4" fontId="23" fillId="8" borderId="7" xfId="0" applyNumberFormat="1" applyFont="1" applyFill="1" applyBorder="1" applyAlignment="1">
      <alignment horizontal="center" vertical="center" wrapText="1"/>
    </xf>
    <xf numFmtId="4" fontId="23" fillId="8" borderId="3" xfId="0" applyNumberFormat="1" applyFont="1" applyFill="1" applyBorder="1" applyAlignment="1">
      <alignment horizontal="center" vertical="center" wrapText="1"/>
    </xf>
    <xf numFmtId="4" fontId="23" fillId="8" borderId="8" xfId="0" applyNumberFormat="1" applyFont="1" applyFill="1" applyBorder="1" applyAlignment="1">
      <alignment horizontal="center" vertical="center" wrapText="1"/>
    </xf>
    <xf numFmtId="0" fontId="23" fillId="16" borderId="7" xfId="0" applyFont="1" applyFill="1" applyBorder="1" applyAlignment="1">
      <alignment horizontal="left" vertical="center" wrapText="1"/>
    </xf>
    <xf numFmtId="0" fontId="23" fillId="16" borderId="3" xfId="0" applyFont="1" applyFill="1" applyBorder="1" applyAlignment="1">
      <alignment horizontal="left" vertical="center" wrapText="1"/>
    </xf>
    <xf numFmtId="0" fontId="23" fillId="16" borderId="8" xfId="0" applyFont="1" applyFill="1" applyBorder="1" applyAlignment="1">
      <alignment horizontal="left" vertical="center" wrapText="1"/>
    </xf>
    <xf numFmtId="4" fontId="0" fillId="6" borderId="17" xfId="0" applyNumberFormat="1" applyFill="1" applyBorder="1" applyAlignment="1">
      <alignment vertical="center" wrapText="1"/>
    </xf>
    <xf numFmtId="0" fontId="23" fillId="16" borderId="1" xfId="0" applyFont="1" applyFill="1" applyBorder="1" applyAlignment="1">
      <alignment vertical="center" wrapText="1"/>
    </xf>
    <xf numFmtId="0" fontId="23" fillId="8" borderId="1" xfId="0" applyFont="1" applyFill="1" applyBorder="1" applyAlignment="1">
      <alignment horizontal="center" vertical="center" wrapText="1"/>
    </xf>
    <xf numFmtId="0" fontId="23" fillId="8" borderId="1" xfId="0" applyFont="1" applyFill="1" applyBorder="1" applyAlignment="1">
      <alignment vertical="center" wrapText="1"/>
    </xf>
    <xf numFmtId="4" fontId="0" fillId="30" borderId="1" xfId="0" applyNumberFormat="1" applyFill="1" applyBorder="1" applyAlignment="1">
      <alignment vertical="center" wrapText="1"/>
    </xf>
    <xf numFmtId="4" fontId="0" fillId="8" borderId="1" xfId="0" applyNumberFormat="1" applyFill="1" applyBorder="1" applyAlignment="1">
      <alignment vertical="center" wrapText="1"/>
    </xf>
    <xf numFmtId="0" fontId="64" fillId="8"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4" fontId="23" fillId="6" borderId="17" xfId="0" applyNumberFormat="1"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9" fillId="15" borderId="20" xfId="0" applyFont="1" applyFill="1" applyBorder="1" applyAlignment="1">
      <alignment horizontal="left" vertical="center"/>
    </xf>
    <xf numFmtId="0" fontId="19" fillId="15" borderId="26" xfId="0" applyFont="1" applyFill="1" applyBorder="1" applyAlignment="1">
      <alignment horizontal="left" vertical="center"/>
    </xf>
    <xf numFmtId="0" fontId="19" fillId="15" borderId="31" xfId="0" applyFont="1" applyFill="1" applyBorder="1" applyAlignment="1">
      <alignment horizontal="left" vertical="center"/>
    </xf>
    <xf numFmtId="4" fontId="0" fillId="0" borderId="20" xfId="0" applyNumberFormat="1" applyBorder="1" applyAlignment="1">
      <alignment horizontal="center" vertical="center" wrapText="1"/>
    </xf>
    <xf numFmtId="4" fontId="0" fillId="0" borderId="26" xfId="0" applyNumberFormat="1" applyBorder="1" applyAlignment="1">
      <alignment horizontal="center" vertical="center" wrapText="1"/>
    </xf>
    <xf numFmtId="4" fontId="0" fillId="0" borderId="22" xfId="0" applyNumberFormat="1" applyBorder="1" applyAlignment="1">
      <alignment horizontal="center" vertical="center" wrapText="1"/>
    </xf>
    <xf numFmtId="0" fontId="43" fillId="0" borderId="18" xfId="0" applyFont="1" applyBorder="1" applyAlignment="1">
      <alignment vertical="center"/>
    </xf>
    <xf numFmtId="0" fontId="43" fillId="0" borderId="19" xfId="0" applyFont="1" applyBorder="1" applyAlignment="1">
      <alignment vertical="center"/>
    </xf>
    <xf numFmtId="0" fontId="43" fillId="0" borderId="24" xfId="0" applyFont="1" applyBorder="1" applyAlignment="1">
      <alignment vertical="center"/>
    </xf>
    <xf numFmtId="0" fontId="43" fillId="0" borderId="25" xfId="0" applyFont="1" applyBorder="1" applyAlignment="1">
      <alignment vertical="center"/>
    </xf>
    <xf numFmtId="0" fontId="43" fillId="0" borderId="28" xfId="0" applyFont="1" applyBorder="1" applyAlignment="1">
      <alignment vertical="center"/>
    </xf>
    <xf numFmtId="0" fontId="43"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7" fillId="0" borderId="20" xfId="0" applyFont="1" applyBorder="1" applyAlignment="1">
      <alignment horizontal="center" vertical="center" wrapText="1"/>
    </xf>
    <xf numFmtId="0" fontId="157" fillId="0" borderId="26" xfId="0" applyFont="1" applyBorder="1" applyAlignment="1">
      <alignment horizontal="center" vertical="center" wrapText="1"/>
    </xf>
    <xf numFmtId="0" fontId="157" fillId="0" borderId="31" xfId="0" applyFont="1" applyBorder="1" applyAlignment="1">
      <alignment horizontal="center" vertical="center" wrapText="1"/>
    </xf>
    <xf numFmtId="0" fontId="157" fillId="0" borderId="36" xfId="0" applyFont="1" applyBorder="1" applyAlignment="1">
      <alignment horizontal="center" vertical="center" wrapText="1"/>
    </xf>
    <xf numFmtId="0" fontId="157" fillId="0" borderId="37" xfId="0" applyFont="1" applyBorder="1" applyAlignment="1">
      <alignment horizontal="center" vertical="center" wrapText="1"/>
    </xf>
    <xf numFmtId="0" fontId="157" fillId="0" borderId="41" xfId="0" applyFont="1" applyBorder="1" applyAlignment="1">
      <alignment horizontal="center" vertical="center" wrapText="1"/>
    </xf>
    <xf numFmtId="0" fontId="157" fillId="0" borderId="24" xfId="0" applyFont="1" applyBorder="1" applyAlignment="1">
      <alignment horizontal="center" vertical="center" wrapText="1"/>
    </xf>
    <xf numFmtId="0" fontId="157" fillId="0" borderId="38" xfId="0" applyFont="1" applyBorder="1" applyAlignment="1">
      <alignment horizontal="center" vertical="center" wrapText="1"/>
    </xf>
    <xf numFmtId="0" fontId="157" fillId="0" borderId="39" xfId="0" applyFont="1" applyBorder="1" applyAlignment="1">
      <alignment horizontal="center" vertical="center" wrapText="1"/>
    </xf>
    <xf numFmtId="0" fontId="157" fillId="0" borderId="40" xfId="0" applyFont="1" applyBorder="1" applyAlignment="1">
      <alignment horizontal="center" vertical="center" wrapText="1"/>
    </xf>
    <xf numFmtId="0" fontId="157" fillId="0" borderId="29" xfId="0" applyFont="1" applyBorder="1" applyAlignment="1">
      <alignment horizontal="center" vertical="center" wrapText="1"/>
    </xf>
    <xf numFmtId="0" fontId="157" fillId="0" borderId="42" xfId="0" applyFont="1" applyBorder="1" applyAlignment="1">
      <alignment horizontal="center" vertical="center" wrapText="1"/>
    </xf>
    <xf numFmtId="0" fontId="144" fillId="0" borderId="20" xfId="0" applyFont="1" applyBorder="1" applyAlignment="1">
      <alignment horizontal="center" vertical="center" wrapText="1"/>
    </xf>
    <xf numFmtId="0" fontId="144" fillId="0" borderId="26" xfId="0" applyFont="1" applyBorder="1" applyAlignment="1">
      <alignment horizontal="center" vertical="center" wrapText="1"/>
    </xf>
    <xf numFmtId="0" fontId="144" fillId="0" borderId="22" xfId="0" applyFont="1" applyBorder="1" applyAlignment="1">
      <alignment horizontal="center" vertical="center" wrapText="1"/>
    </xf>
    <xf numFmtId="0" fontId="163" fillId="0" borderId="20" xfId="0" applyFont="1" applyBorder="1" applyAlignment="1">
      <alignment horizontal="center" vertical="center" wrapText="1"/>
    </xf>
    <xf numFmtId="0" fontId="163" fillId="0" borderId="31" xfId="0" applyFont="1" applyBorder="1" applyAlignment="1">
      <alignment horizontal="center" vertical="center" wrapText="1"/>
    </xf>
    <xf numFmtId="0" fontId="144" fillId="0" borderId="40" xfId="0" applyFont="1" applyBorder="1" applyAlignment="1">
      <alignment horizontal="center" vertical="center" wrapText="1"/>
    </xf>
    <xf numFmtId="0" fontId="144" fillId="0" borderId="39" xfId="0" applyFont="1" applyBorder="1" applyAlignment="1">
      <alignment horizontal="center" vertical="center" wrapText="1"/>
    </xf>
    <xf numFmtId="0" fontId="163" fillId="0" borderId="29" xfId="0" applyFont="1" applyBorder="1" applyAlignment="1">
      <alignment horizontal="center" vertical="center" wrapText="1"/>
    </xf>
    <xf numFmtId="0" fontId="163" fillId="0" borderId="42" xfId="0" applyFont="1" applyBorder="1" applyAlignment="1">
      <alignment horizontal="center" vertical="center" wrapText="1"/>
    </xf>
    <xf numFmtId="0" fontId="144" fillId="0" borderId="24" xfId="0" applyFont="1" applyBorder="1" applyAlignment="1">
      <alignment horizontal="center" vertical="center" wrapText="1"/>
    </xf>
    <xf numFmtId="0" fontId="144" fillId="0" borderId="38" xfId="0" applyFont="1" applyBorder="1" applyAlignment="1">
      <alignment horizontal="center" vertical="center" wrapText="1"/>
    </xf>
    <xf numFmtId="0" fontId="144" fillId="0" borderId="25" xfId="0" applyFont="1" applyBorder="1" applyAlignment="1">
      <alignment horizontal="center" vertical="center" wrapText="1"/>
    </xf>
    <xf numFmtId="0" fontId="144" fillId="0" borderId="29" xfId="0" applyFont="1" applyBorder="1" applyAlignment="1">
      <alignment horizontal="center" vertical="center" wrapText="1"/>
    </xf>
    <xf numFmtId="0" fontId="144" fillId="0" borderId="42" xfId="0" applyFont="1" applyBorder="1" applyAlignment="1">
      <alignment horizontal="center" vertical="center" wrapText="1"/>
    </xf>
    <xf numFmtId="0" fontId="144"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80" fillId="0" borderId="0" xfId="0" applyFont="1" applyAlignment="1">
      <alignment horizontal="justify" vertical="center" wrapText="1"/>
    </xf>
    <xf numFmtId="0" fontId="67" fillId="0" borderId="0" xfId="0" applyFont="1" applyAlignment="1">
      <alignment vertical="center" wrapText="1"/>
    </xf>
    <xf numFmtId="0" fontId="67" fillId="0" borderId="16" xfId="0" applyFont="1" applyBorder="1" applyAlignment="1">
      <alignment vertical="center" wrapText="1"/>
    </xf>
    <xf numFmtId="0" fontId="144" fillId="10" borderId="43" xfId="0" applyFont="1" applyFill="1" applyBorder="1" applyAlignment="1">
      <alignment horizontal="center" vertical="center" wrapText="1"/>
    </xf>
    <xf numFmtId="0" fontId="144" fillId="0" borderId="43" xfId="0" applyFont="1" applyBorder="1" applyAlignment="1">
      <alignment horizontal="center" vertical="center" wrapText="1"/>
    </xf>
    <xf numFmtId="0" fontId="163" fillId="0" borderId="26" xfId="0" applyFont="1" applyBorder="1" applyAlignment="1">
      <alignment horizontal="center" vertical="center" wrapText="1"/>
    </xf>
    <xf numFmtId="0" fontId="163" fillId="0" borderId="22" xfId="0" applyFont="1" applyBorder="1" applyAlignment="1">
      <alignment horizontal="center" vertical="center" wrapText="1"/>
    </xf>
    <xf numFmtId="0" fontId="144" fillId="10" borderId="42" xfId="0" applyFont="1" applyFill="1" applyBorder="1" applyAlignment="1">
      <alignment horizontal="center" vertical="center" wrapText="1"/>
    </xf>
    <xf numFmtId="3" fontId="165" fillId="19" borderId="20" xfId="0" applyNumberFormat="1" applyFont="1" applyFill="1" applyBorder="1" applyAlignment="1">
      <alignment horizontal="center" vertical="center" wrapText="1"/>
    </xf>
    <xf numFmtId="3" fontId="165" fillId="19" borderId="22" xfId="0" applyNumberFormat="1" applyFont="1" applyFill="1" applyBorder="1" applyAlignment="1">
      <alignment horizontal="center" vertical="center" wrapText="1"/>
    </xf>
    <xf numFmtId="3" fontId="171" fillId="0" borderId="20" xfId="0" applyNumberFormat="1" applyFont="1" applyBorder="1" applyAlignment="1">
      <alignment horizontal="center" vertical="center"/>
    </xf>
    <xf numFmtId="3" fontId="171" fillId="0" borderId="22" xfId="0" applyNumberFormat="1" applyFont="1" applyBorder="1" applyAlignment="1">
      <alignment horizontal="center" vertical="center"/>
    </xf>
    <xf numFmtId="3" fontId="171" fillId="10" borderId="20" xfId="0" applyNumberFormat="1" applyFont="1" applyFill="1" applyBorder="1" applyAlignment="1">
      <alignment horizontal="center" vertical="center"/>
    </xf>
    <xf numFmtId="3" fontId="171" fillId="10" borderId="22" xfId="0" applyNumberFormat="1" applyFont="1" applyFill="1" applyBorder="1" applyAlignment="1">
      <alignment horizontal="center" vertical="center"/>
    </xf>
    <xf numFmtId="0" fontId="67" fillId="0" borderId="35" xfId="0" applyFont="1" applyBorder="1"/>
    <xf numFmtId="0" fontId="144" fillId="0" borderId="16" xfId="0" applyFont="1" applyBorder="1" applyAlignment="1">
      <alignment horizontal="center" vertical="center" wrapText="1"/>
    </xf>
    <xf numFmtId="0" fontId="144" fillId="0" borderId="28" xfId="0" applyFont="1" applyBorder="1" applyAlignment="1">
      <alignment horizontal="center" vertical="center" wrapText="1"/>
    </xf>
    <xf numFmtId="0" fontId="144" fillId="0" borderId="44" xfId="0" applyFont="1" applyBorder="1" applyAlignment="1">
      <alignment horizontal="center" vertical="center" wrapText="1"/>
    </xf>
    <xf numFmtId="0" fontId="144" fillId="0" borderId="33" xfId="0" applyFont="1" applyBorder="1" applyAlignment="1">
      <alignment horizontal="center" vertical="center" wrapText="1"/>
    </xf>
    <xf numFmtId="0" fontId="144" fillId="0" borderId="29" xfId="0" applyFont="1" applyBorder="1" applyAlignment="1">
      <alignment horizontal="center" vertical="top" wrapText="1"/>
    </xf>
    <xf numFmtId="0" fontId="144" fillId="0" borderId="43" xfId="0" applyFont="1" applyBorder="1" applyAlignment="1">
      <alignment horizontal="center" vertical="top" wrapText="1"/>
    </xf>
    <xf numFmtId="0" fontId="144" fillId="0" borderId="32" xfId="0" applyFont="1" applyBorder="1" applyAlignment="1">
      <alignment horizontal="center" vertical="top" wrapText="1"/>
    </xf>
    <xf numFmtId="0" fontId="144" fillId="0" borderId="43" xfId="0" applyFont="1" applyBorder="1" applyAlignment="1">
      <alignment vertical="center" wrapText="1"/>
    </xf>
    <xf numFmtId="0" fontId="144" fillId="0" borderId="32" xfId="0" applyFont="1" applyBorder="1" applyAlignment="1">
      <alignment vertical="center" wrapText="1"/>
    </xf>
    <xf numFmtId="0" fontId="170" fillId="10" borderId="20" xfId="0" applyFont="1" applyFill="1" applyBorder="1" applyAlignment="1">
      <alignment horizontal="center" vertical="center" wrapText="1"/>
    </xf>
    <xf numFmtId="0" fontId="170" fillId="10" borderId="22" xfId="0" applyFont="1" applyFill="1" applyBorder="1" applyAlignment="1">
      <alignment horizontal="center" vertical="center" wrapText="1"/>
    </xf>
    <xf numFmtId="0" fontId="157" fillId="0" borderId="25" xfId="0" applyFont="1" applyBorder="1" applyAlignment="1">
      <alignment horizontal="center" vertical="center" wrapText="1"/>
    </xf>
    <xf numFmtId="0" fontId="157" fillId="0" borderId="16" xfId="0" applyFont="1" applyBorder="1" applyAlignment="1">
      <alignment horizontal="center" vertical="center" wrapText="1"/>
    </xf>
    <xf numFmtId="0" fontId="157" fillId="0" borderId="45" xfId="0" applyFont="1" applyBorder="1" applyAlignment="1">
      <alignment horizontal="center" vertical="center" wrapText="1"/>
    </xf>
    <xf numFmtId="0" fontId="157" fillId="0" borderId="43" xfId="0" applyFont="1" applyBorder="1" applyAlignment="1">
      <alignment horizontal="center" vertical="center" wrapText="1"/>
    </xf>
    <xf numFmtId="0" fontId="157" fillId="10" borderId="43" xfId="0" applyFont="1" applyFill="1" applyBorder="1" applyAlignment="1">
      <alignment vertical="center" wrapText="1"/>
    </xf>
    <xf numFmtId="0" fontId="157" fillId="10" borderId="32" xfId="0" applyFont="1" applyFill="1" applyBorder="1" applyAlignment="1">
      <alignment vertical="center" wrapText="1"/>
    </xf>
    <xf numFmtId="0" fontId="157" fillId="0" borderId="32" xfId="0" applyFont="1" applyBorder="1" applyAlignment="1">
      <alignment horizontal="center" vertical="center" wrapText="1"/>
    </xf>
    <xf numFmtId="0" fontId="157" fillId="10" borderId="42" xfId="0" applyFont="1" applyFill="1" applyBorder="1" applyAlignment="1">
      <alignment vertical="center" wrapText="1"/>
    </xf>
    <xf numFmtId="0" fontId="157" fillId="0" borderId="24" xfId="0" applyFont="1" applyBorder="1" applyAlignment="1">
      <alignment vertical="top" wrapText="1"/>
    </xf>
    <xf numFmtId="0" fontId="157" fillId="0" borderId="38" xfId="0" applyFont="1" applyBorder="1" applyAlignment="1">
      <alignment vertical="top" wrapText="1"/>
    </xf>
    <xf numFmtId="0" fontId="157" fillId="0" borderId="39" xfId="0" applyFont="1" applyBorder="1" applyAlignment="1">
      <alignment vertical="top" wrapText="1"/>
    </xf>
    <xf numFmtId="0" fontId="164" fillId="8" borderId="20" xfId="0" applyFont="1" applyFill="1" applyBorder="1" applyAlignment="1">
      <alignment horizontal="left" vertical="center" wrapText="1" indent="2"/>
    </xf>
    <xf numFmtId="0" fontId="164" fillId="8" borderId="22" xfId="0" applyFont="1" applyFill="1" applyBorder="1" applyAlignment="1">
      <alignment horizontal="left" vertical="center" wrapText="1" indent="2"/>
    </xf>
    <xf numFmtId="0" fontId="165" fillId="0" borderId="20" xfId="0" applyFont="1" applyBorder="1" applyAlignment="1">
      <alignment vertical="center" wrapText="1"/>
    </xf>
    <xf numFmtId="0" fontId="165" fillId="0" borderId="22" xfId="0" applyFont="1" applyBorder="1" applyAlignment="1">
      <alignment vertical="center" wrapText="1"/>
    </xf>
    <xf numFmtId="0" fontId="144" fillId="0" borderId="20" xfId="0" applyFont="1" applyBorder="1" applyAlignment="1">
      <alignment vertical="center" wrapText="1"/>
    </xf>
    <xf numFmtId="0" fontId="144" fillId="0" borderId="22" xfId="0" applyFont="1" applyBorder="1" applyAlignment="1">
      <alignment vertical="center" wrapText="1"/>
    </xf>
    <xf numFmtId="0" fontId="67" fillId="0" borderId="0" xfId="0" applyFont="1"/>
    <xf numFmtId="0" fontId="157" fillId="0" borderId="24" xfId="0" applyFont="1" applyBorder="1" applyAlignment="1">
      <alignment horizontal="center" vertical="center"/>
    </xf>
    <xf numFmtId="0" fontId="157" fillId="0" borderId="25" xfId="0" applyFont="1" applyBorder="1" applyAlignment="1">
      <alignment horizontal="center" vertical="center"/>
    </xf>
    <xf numFmtId="0" fontId="157" fillId="0" borderId="44" xfId="0" applyFont="1" applyBorder="1" applyAlignment="1">
      <alignment horizontal="center" vertical="center"/>
    </xf>
    <xf numFmtId="0" fontId="157" fillId="0" borderId="33" xfId="0" applyFont="1" applyBorder="1" applyAlignment="1">
      <alignment horizontal="center" vertical="center"/>
    </xf>
    <xf numFmtId="0" fontId="157" fillId="0" borderId="24" xfId="0" applyFont="1" applyBorder="1" applyAlignment="1">
      <alignment horizontal="left" vertical="center"/>
    </xf>
    <xf numFmtId="0" fontId="157" fillId="0" borderId="38" xfId="0" applyFont="1" applyBorder="1" applyAlignment="1">
      <alignment horizontal="left" vertical="center"/>
    </xf>
    <xf numFmtId="0" fontId="157" fillId="10" borderId="26" xfId="0" applyFont="1" applyFill="1" applyBorder="1" applyAlignment="1">
      <alignment vertical="center"/>
    </xf>
    <xf numFmtId="0" fontId="29" fillId="0" borderId="12" xfId="6" applyBorder="1" applyAlignment="1">
      <alignment horizontal="left" vertical="center" wrapText="1"/>
    </xf>
    <xf numFmtId="0" fontId="29" fillId="0" borderId="5" xfId="6" applyBorder="1" applyAlignment="1">
      <alignment horizontal="left" vertical="center" wrapText="1"/>
    </xf>
    <xf numFmtId="0" fontId="29" fillId="0" borderId="6" xfId="6" applyBorder="1" applyAlignment="1">
      <alignment horizontal="left" vertical="center" wrapText="1"/>
    </xf>
    <xf numFmtId="0" fontId="44" fillId="0" borderId="0" xfId="0" applyFont="1" applyAlignment="1">
      <alignment vertical="center" wrapText="1"/>
    </xf>
    <xf numFmtId="0" fontId="160" fillId="0" borderId="0" xfId="0" applyFont="1" applyAlignment="1">
      <alignment vertical="center"/>
    </xf>
    <xf numFmtId="0" fontId="34" fillId="0" borderId="0" xfId="0" applyFont="1" applyFill="1" applyAlignment="1">
      <alignment horizontal="left"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9" fillId="0" borderId="0" xfId="0" applyFont="1" applyAlignment="1">
      <alignment wrapText="1"/>
    </xf>
    <xf numFmtId="0" fontId="180" fillId="0" borderId="0" xfId="0" applyFont="1" applyAlignment="1">
      <alignment wrapText="1"/>
    </xf>
    <xf numFmtId="0" fontId="180" fillId="0" borderId="0" xfId="0" applyFont="1"/>
    <xf numFmtId="0" fontId="120" fillId="0" borderId="0" xfId="0" applyFont="1" applyAlignment="1">
      <alignment vertical="center" wrapText="1"/>
    </xf>
    <xf numFmtId="0" fontId="149" fillId="10" borderId="7" xfId="0" applyFont="1" applyFill="1" applyBorder="1" applyAlignment="1">
      <alignment horizontal="center" vertical="center" wrapText="1"/>
    </xf>
    <xf numFmtId="0" fontId="149" fillId="10" borderId="8" xfId="0" applyFont="1" applyFill="1" applyBorder="1" applyAlignment="1">
      <alignment horizontal="center" vertical="center" wrapText="1"/>
    </xf>
    <xf numFmtId="0" fontId="157" fillId="10" borderId="7" xfId="0" applyFont="1" applyFill="1" applyBorder="1" applyAlignment="1">
      <alignment horizontal="center" vertical="center" wrapText="1"/>
    </xf>
    <xf numFmtId="0" fontId="157" fillId="10" borderId="3" xfId="0" applyFont="1" applyFill="1" applyBorder="1" applyAlignment="1">
      <alignment horizontal="center" vertical="center" wrapText="1"/>
    </xf>
    <xf numFmtId="0" fontId="157" fillId="10" borderId="8" xfId="0" applyFont="1" applyFill="1" applyBorder="1" applyAlignment="1">
      <alignment horizontal="center" vertical="center" wrapText="1"/>
    </xf>
    <xf numFmtId="0" fontId="157" fillId="10" borderId="13" xfId="0" applyFont="1" applyFill="1" applyBorder="1" applyAlignment="1">
      <alignment horizontal="center" vertical="center" wrapText="1"/>
    </xf>
    <xf numFmtId="0" fontId="157" fillId="10" borderId="15" xfId="0" applyFont="1" applyFill="1" applyBorder="1" applyAlignment="1">
      <alignment horizontal="center" vertical="center" wrapText="1"/>
    </xf>
    <xf numFmtId="0" fontId="157" fillId="10" borderId="14" xfId="0" applyFont="1" applyFill="1" applyBorder="1" applyAlignment="1">
      <alignment horizontal="center" vertical="center" wrapText="1"/>
    </xf>
    <xf numFmtId="0" fontId="167" fillId="10" borderId="13" xfId="0" applyFont="1" applyFill="1" applyBorder="1" applyAlignment="1">
      <alignment horizontal="center" vertical="center" wrapText="1"/>
    </xf>
    <xf numFmtId="0" fontId="167" fillId="10" borderId="15" xfId="0" applyFont="1" applyFill="1" applyBorder="1" applyAlignment="1">
      <alignment horizontal="center" vertical="center" wrapText="1"/>
    </xf>
    <xf numFmtId="0" fontId="167" fillId="10" borderId="14" xfId="0" applyFont="1" applyFill="1" applyBorder="1" applyAlignment="1">
      <alignment horizontal="center" vertical="center" wrapText="1"/>
    </xf>
    <xf numFmtId="0" fontId="157"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4" fillId="10" borderId="13" xfId="0" applyFont="1" applyFill="1" applyBorder="1" applyAlignment="1">
      <alignment horizontal="center" vertical="center" wrapText="1"/>
    </xf>
    <xf numFmtId="0" fontId="144" fillId="10" borderId="15" xfId="0" applyFont="1" applyFill="1" applyBorder="1" applyAlignment="1">
      <alignment horizontal="center" vertical="center" wrapText="1"/>
    </xf>
    <xf numFmtId="0" fontId="149" fillId="10" borderId="3"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4" fillId="0" borderId="13"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81" fillId="0" borderId="13" xfId="0" applyFont="1" applyFill="1" applyBorder="1" applyAlignment="1">
      <alignment horizontal="center" vertical="center" wrapText="1"/>
    </xf>
    <xf numFmtId="0" fontId="81" fillId="0" borderId="14" xfId="0" applyFont="1" applyFill="1" applyBorder="1" applyAlignment="1">
      <alignment horizontal="center" vertical="center" wrapText="1"/>
    </xf>
    <xf numFmtId="0" fontId="81" fillId="0" borderId="9" xfId="0" applyFont="1" applyFill="1" applyBorder="1" applyAlignment="1">
      <alignment horizontal="center" vertical="center" wrapText="1"/>
    </xf>
    <xf numFmtId="0" fontId="81" fillId="0" borderId="8"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29" fillId="0" borderId="7" xfId="6" applyBorder="1"/>
    <xf numFmtId="0" fontId="29" fillId="0" borderId="3" xfId="6" applyBorder="1"/>
    <xf numFmtId="0" fontId="29" fillId="0" borderId="8" xfId="6" applyBorder="1"/>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0" fillId="0" borderId="1" xfId="0" applyBorder="1" applyAlignment="1">
      <alignment horizontal="center" wrapText="1"/>
    </xf>
    <xf numFmtId="0" fontId="19" fillId="0" borderId="13" xfId="0" applyFont="1" applyBorder="1" applyAlignment="1">
      <alignment horizontal="center" wrapText="1"/>
    </xf>
    <xf numFmtId="0" fontId="19" fillId="0" borderId="14" xfId="0" applyFont="1" applyBorder="1" applyAlignment="1">
      <alignment horizontal="center" wrapText="1"/>
    </xf>
    <xf numFmtId="0" fontId="182" fillId="0" borderId="0" xfId="2" applyFont="1" applyFill="1" applyBorder="1" applyAlignment="1">
      <alignment vertical="center" wrapText="1"/>
    </xf>
    <xf numFmtId="0" fontId="183" fillId="0" borderId="0" xfId="0" applyFont="1" applyAlignment="1">
      <alignment wrapText="1"/>
    </xf>
    <xf numFmtId="0" fontId="182" fillId="0" borderId="0" xfId="0" applyFont="1" applyAlignment="1">
      <alignment vertical="center" wrapText="1"/>
    </xf>
    <xf numFmtId="0" fontId="36" fillId="0" borderId="0" xfId="0" applyFont="1" applyBorder="1" applyAlignment="1">
      <alignment vertical="center" wrapText="1"/>
    </xf>
    <xf numFmtId="0" fontId="10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2" fillId="0" borderId="0" xfId="0" applyFont="1" applyAlignment="1">
      <alignment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09" fillId="0" borderId="1" xfId="0" applyFont="1" applyBorder="1" applyAlignment="1">
      <alignment vertical="center" wrapText="1"/>
    </xf>
    <xf numFmtId="0" fontId="132" fillId="0" borderId="7" xfId="0" applyFont="1" applyBorder="1" applyAlignment="1">
      <alignment horizontal="left" vertical="center" wrapText="1" indent="7"/>
    </xf>
    <xf numFmtId="0" fontId="132" fillId="0" borderId="8" xfId="0" applyFont="1" applyBorder="1" applyAlignment="1">
      <alignment horizontal="left" vertical="center" wrapText="1" indent="7"/>
    </xf>
    <xf numFmtId="0" fontId="150" fillId="0" borderId="0" xfId="0" applyFont="1" applyAlignment="1">
      <alignment wrapText="1"/>
    </xf>
    <xf numFmtId="0" fontId="0" fillId="0" borderId="0" xfId="0" applyFill="1" applyBorder="1" applyAlignment="1">
      <alignment horizontal="left" vertical="center" wrapText="1"/>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34" fillId="0" borderId="0" xfId="0" applyFont="1" applyFill="1" applyAlignment="1">
      <alignment horizontal="left"/>
    </xf>
    <xf numFmtId="0" fontId="35" fillId="0" borderId="0" xfId="0" applyFont="1" applyFill="1" applyAlignment="1">
      <alignment horizontal="left"/>
    </xf>
    <xf numFmtId="0" fontId="22" fillId="0" borderId="1" xfId="0" applyFont="1" applyFill="1" applyBorder="1" applyAlignment="1">
      <alignment horizontal="center"/>
    </xf>
    <xf numFmtId="0" fontId="22" fillId="0" borderId="7" xfId="0" applyFont="1" applyFill="1" applyBorder="1" applyAlignment="1">
      <alignment horizontal="center"/>
    </xf>
    <xf numFmtId="0" fontId="22" fillId="0" borderId="3" xfId="0" applyFont="1" applyFill="1" applyBorder="1" applyAlignment="1">
      <alignment horizontal="center"/>
    </xf>
    <xf numFmtId="0" fontId="22" fillId="0" borderId="8" xfId="0" applyFont="1" applyFill="1" applyBorder="1" applyAlignment="1">
      <alignment horizontal="center"/>
    </xf>
    <xf numFmtId="0" fontId="22" fillId="0" borderId="13" xfId="0" applyFont="1" applyFill="1" applyBorder="1" applyAlignment="1">
      <alignment horizontal="center"/>
    </xf>
    <xf numFmtId="0" fontId="22" fillId="0" borderId="9" xfId="0" applyFont="1" applyFill="1" applyBorder="1" applyAlignment="1">
      <alignment horizontal="center"/>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 xfId="0" applyFont="1" applyFill="1" applyBorder="1" applyAlignment="1">
      <alignment horizontal="left"/>
    </xf>
    <xf numFmtId="0" fontId="22" fillId="0" borderId="1" xfId="0" applyFont="1" applyFill="1" applyBorder="1" applyAlignment="1">
      <alignment horizontal="center" wrapText="1"/>
    </xf>
    <xf numFmtId="0" fontId="32" fillId="0" borderId="1" xfId="0" applyFont="1" applyFill="1" applyBorder="1" applyAlignment="1">
      <alignment horizontal="left"/>
    </xf>
    <xf numFmtId="0" fontId="22" fillId="0" borderId="1" xfId="0" applyFont="1" applyFill="1" applyBorder="1" applyAlignment="1">
      <alignment horizontal="left" indent="1"/>
    </xf>
    <xf numFmtId="0" fontId="150" fillId="0" borderId="0" xfId="0" applyFont="1" applyAlignment="1">
      <alignment horizontal="left" vertical="center" wrapText="1"/>
    </xf>
    <xf numFmtId="0" fontId="82" fillId="0" borderId="7" xfId="0" applyFont="1" applyBorder="1" applyAlignment="1">
      <alignment horizontal="justify" vertical="center" wrapText="1"/>
    </xf>
    <xf numFmtId="0" fontId="82" fillId="0" borderId="8" xfId="0" applyFont="1" applyBorder="1" applyAlignment="1">
      <alignment horizontal="justify" vertical="center" wrapText="1"/>
    </xf>
    <xf numFmtId="0" fontId="82" fillId="0" borderId="3" xfId="0" applyFont="1" applyBorder="1" applyAlignment="1">
      <alignment horizontal="justify" vertical="center" wrapText="1"/>
    </xf>
    <xf numFmtId="0" fontId="114" fillId="10" borderId="4" xfId="0" applyFont="1" applyFill="1" applyBorder="1" applyAlignment="1">
      <alignment vertical="center" wrapText="1"/>
    </xf>
    <xf numFmtId="0" fontId="114" fillId="10" borderId="15" xfId="0" applyFont="1" applyFill="1" applyBorder="1" applyAlignment="1">
      <alignment vertical="center" wrapText="1"/>
    </xf>
    <xf numFmtId="0" fontId="114" fillId="10" borderId="6" xfId="0" applyFont="1" applyFill="1" applyBorder="1" applyAlignment="1">
      <alignment vertical="center" wrapText="1"/>
    </xf>
    <xf numFmtId="0" fontId="114" fillId="10" borderId="14" xfId="0" applyFont="1" applyFill="1" applyBorder="1" applyAlignment="1">
      <alignment vertical="center" wrapText="1"/>
    </xf>
    <xf numFmtId="0" fontId="36" fillId="0" borderId="4" xfId="0" applyFont="1" applyBorder="1" applyAlignment="1">
      <alignment vertical="center" wrapText="1"/>
    </xf>
    <xf numFmtId="0" fontId="36" fillId="0" borderId="15" xfId="0" applyFont="1" applyBorder="1" applyAlignment="1">
      <alignment vertical="center" wrapText="1"/>
    </xf>
    <xf numFmtId="0" fontId="36" fillId="0" borderId="6" xfId="0" applyFont="1" applyBorder="1" applyAlignment="1">
      <alignment vertical="center" wrapText="1"/>
    </xf>
    <xf numFmtId="0" fontId="36" fillId="0" borderId="14" xfId="0" applyFont="1" applyBorder="1" applyAlignment="1">
      <alignment vertical="center" wrapText="1"/>
    </xf>
    <xf numFmtId="0" fontId="132" fillId="9" borderId="1" xfId="0" applyFont="1" applyFill="1" applyBorder="1" applyAlignment="1">
      <alignment vertical="center" wrapText="1"/>
    </xf>
    <xf numFmtId="0" fontId="0" fillId="0" borderId="0" xfId="0" applyAlignment="1">
      <alignment horizontal="justify" vertical="top" wrapText="1"/>
    </xf>
    <xf numFmtId="0" fontId="43" fillId="0" borderId="0" xfId="0" applyFont="1" applyAlignment="1">
      <alignment vertical="top" wrapText="1"/>
    </xf>
    <xf numFmtId="0" fontId="19" fillId="5" borderId="13"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2" fillId="0" borderId="1" xfId="15" applyFont="1" applyFill="1" applyBorder="1" applyAlignment="1">
      <alignment horizontal="center" vertical="center" wrapText="1"/>
    </xf>
    <xf numFmtId="0" fontId="22" fillId="0" borderId="3" xfId="0" applyFont="1" applyBorder="1" applyAlignment="1">
      <alignment horizontal="left" vertical="center" wrapText="1"/>
    </xf>
    <xf numFmtId="0" fontId="105" fillId="27" borderId="0" xfId="0" applyFont="1" applyFill="1" applyAlignment="1">
      <alignment horizontal="left" vertical="center" wrapText="1"/>
    </xf>
    <xf numFmtId="0" fontId="22" fillId="0" borderId="10" xfId="0" applyFont="1" applyBorder="1" applyAlignment="1">
      <alignment horizontal="left"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left"/>
    </xf>
    <xf numFmtId="0" fontId="22" fillId="0" borderId="0" xfId="0" applyFont="1" applyAlignment="1">
      <alignment horizontal="left" wrapText="1"/>
    </xf>
    <xf numFmtId="0" fontId="22" fillId="0" borderId="0" xfId="0" applyFont="1" applyAlignment="1">
      <alignment horizontal="left"/>
    </xf>
    <xf numFmtId="0" fontId="198" fillId="27" borderId="0" xfId="0" applyFont="1" applyFill="1" applyAlignment="1">
      <alignment horizontal="left" vertical="center" wrapText="1"/>
    </xf>
    <xf numFmtId="0" fontId="105" fillId="27" borderId="0" xfId="0" applyFont="1" applyFill="1" applyAlignment="1">
      <alignment horizontal="left" vertical="center"/>
    </xf>
    <xf numFmtId="0" fontId="198" fillId="27" borderId="10" xfId="0" applyFont="1" applyFill="1" applyBorder="1" applyAlignment="1">
      <alignment horizontal="left" vertical="center" wrapText="1"/>
    </xf>
    <xf numFmtId="0" fontId="105" fillId="27" borderId="10" xfId="0" applyFont="1" applyFill="1" applyBorder="1" applyAlignment="1">
      <alignment horizontal="left" vertical="center"/>
    </xf>
    <xf numFmtId="0" fontId="22" fillId="0" borderId="10" xfId="0" applyFont="1" applyBorder="1" applyAlignment="1">
      <alignment horizontal="left" wrapText="1"/>
    </xf>
    <xf numFmtId="0" fontId="22" fillId="0" borderId="10" xfId="0" applyFont="1" applyBorder="1" applyAlignment="1">
      <alignment horizontal="left" vertical="center" wrapText="1"/>
    </xf>
    <xf numFmtId="0" fontId="105" fillId="27" borderId="3" xfId="0" applyFont="1" applyFill="1" applyBorder="1" applyAlignment="1">
      <alignment vertical="center" wrapText="1"/>
    </xf>
    <xf numFmtId="0" fontId="105" fillId="27" borderId="5" xfId="0" applyFont="1" applyFill="1" applyBorder="1" applyAlignment="1">
      <alignment horizontal="left" vertical="center" wrapText="1"/>
    </xf>
    <xf numFmtId="0" fontId="105" fillId="27" borderId="5" xfId="0" applyFont="1" applyFill="1" applyBorder="1" applyAlignment="1">
      <alignment horizontal="left" vertical="center"/>
    </xf>
    <xf numFmtId="0" fontId="105" fillId="27" borderId="5" xfId="0" applyFont="1" applyFill="1" applyBorder="1" applyAlignment="1">
      <alignment vertical="center" wrapText="1"/>
    </xf>
    <xf numFmtId="0" fontId="105" fillId="27" borderId="3" xfId="0" applyFont="1" applyFill="1" applyBorder="1" applyAlignment="1">
      <alignment horizontal="left" vertical="center" wrapText="1"/>
    </xf>
    <xf numFmtId="0" fontId="22" fillId="0" borderId="1" xfId="0" applyFont="1" applyBorder="1" applyAlignment="1">
      <alignment horizontal="left"/>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 xfId="0" applyFont="1" applyBorder="1" applyAlignment="1">
      <alignment horizontal="left" vertical="center" wrapText="1"/>
    </xf>
    <xf numFmtId="0" fontId="22" fillId="0" borderId="7" xfId="0" applyFont="1" applyBorder="1" applyAlignment="1">
      <alignment horizontal="left" vertical="center" wrapText="1" indent="2"/>
    </xf>
    <xf numFmtId="0" fontId="22" fillId="0" borderId="8" xfId="0" applyFont="1" applyBorder="1" applyAlignment="1">
      <alignment horizontal="left" vertical="center" wrapText="1" indent="2"/>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2" fillId="0" borderId="7" xfId="0" applyFont="1" applyBorder="1" applyAlignment="1">
      <alignment horizontal="left"/>
    </xf>
    <xf numFmtId="0" fontId="22" fillId="0" borderId="3" xfId="0" applyFont="1" applyBorder="1" applyAlignment="1">
      <alignment horizontal="left"/>
    </xf>
    <xf numFmtId="0" fontId="139" fillId="6" borderId="48" xfId="14" applyFont="1" applyFill="1" applyBorder="1" applyAlignment="1">
      <alignment horizontal="center" vertical="center"/>
    </xf>
    <xf numFmtId="0" fontId="139" fillId="6" borderId="49" xfId="14" applyFont="1" applyFill="1" applyBorder="1" applyAlignment="1">
      <alignment horizontal="center" vertical="center"/>
    </xf>
    <xf numFmtId="0" fontId="139" fillId="6" borderId="50" xfId="14" applyFont="1" applyFill="1" applyBorder="1" applyAlignment="1">
      <alignment horizontal="center" vertical="center"/>
    </xf>
    <xf numFmtId="0" fontId="139" fillId="6" borderId="51" xfId="14" applyFont="1" applyFill="1" applyBorder="1" applyAlignment="1">
      <alignment horizontal="center" vertical="center"/>
    </xf>
    <xf numFmtId="0" fontId="139" fillId="6" borderId="52" xfId="14" applyFont="1" applyFill="1" applyBorder="1" applyAlignment="1">
      <alignment horizontal="center" vertical="center"/>
    </xf>
    <xf numFmtId="0" fontId="139" fillId="6" borderId="53" xfId="14" applyFont="1" applyFill="1" applyBorder="1" applyAlignment="1">
      <alignment horizontal="center" vertical="center"/>
    </xf>
    <xf numFmtId="0" fontId="32" fillId="0" borderId="9" xfId="3" applyFont="1" applyFill="1" applyBorder="1" applyAlignment="1" applyProtection="1">
      <alignment horizontal="center" vertical="center" wrapText="1"/>
    </xf>
    <xf numFmtId="0" fontId="32" fillId="0" borderId="11" xfId="3" applyFont="1" applyFill="1" applyBorder="1" applyAlignment="1" applyProtection="1">
      <alignment horizontal="center" vertical="center" wrapText="1"/>
    </xf>
    <xf numFmtId="0" fontId="19" fillId="0" borderId="9" xfId="3" applyFont="1" applyFill="1" applyBorder="1" applyAlignment="1" applyProtection="1">
      <alignment horizontal="center" vertical="center" wrapText="1"/>
    </xf>
    <xf numFmtId="0" fontId="19" fillId="0" borderId="11" xfId="3" applyFont="1" applyFill="1" applyBorder="1" applyAlignment="1" applyProtection="1">
      <alignment horizontal="center" vertical="center" wrapText="1"/>
    </xf>
    <xf numFmtId="0" fontId="32" fillId="0" borderId="2" xfId="3" applyFont="1" applyFill="1" applyBorder="1" applyAlignment="1" applyProtection="1">
      <alignment horizontal="center" vertical="center" wrapText="1"/>
    </xf>
    <xf numFmtId="0" fontId="32" fillId="0" borderId="4" xfId="3" applyFont="1" applyFill="1" applyBorder="1" applyAlignment="1" applyProtection="1">
      <alignment horizontal="center" vertical="center" wrapText="1"/>
    </xf>
    <xf numFmtId="0" fontId="32" fillId="0" borderId="7" xfId="3" applyFont="1" applyFill="1" applyBorder="1" applyAlignment="1" applyProtection="1">
      <alignment horizontal="center" vertical="center" wrapText="1"/>
    </xf>
    <xf numFmtId="0" fontId="22" fillId="0" borderId="8" xfId="0" applyFont="1" applyFill="1" applyBorder="1" applyAlignment="1">
      <alignment horizontal="center" vertical="center" wrapText="1"/>
    </xf>
    <xf numFmtId="0" fontId="22" fillId="0" borderId="9" xfId="15" applyFont="1" applyFill="1" applyBorder="1" applyAlignment="1">
      <alignment horizontal="center" vertical="center" wrapText="1"/>
    </xf>
    <xf numFmtId="0" fontId="22" fillId="0" borderId="11" xfId="15" applyFont="1" applyFill="1" applyBorder="1" applyAlignment="1">
      <alignment horizontal="center" vertical="center" wrapText="1"/>
    </xf>
    <xf numFmtId="0" fontId="22" fillId="0" borderId="2" xfId="15" applyFont="1" applyFill="1" applyBorder="1" applyAlignment="1">
      <alignment horizontal="center" vertical="center" wrapText="1"/>
    </xf>
    <xf numFmtId="0" fontId="22" fillId="0" borderId="4" xfId="15" applyFont="1" applyFill="1" applyBorder="1" applyAlignment="1">
      <alignment horizontal="center" vertical="center" wrapText="1"/>
    </xf>
    <xf numFmtId="0" fontId="22" fillId="0" borderId="12" xfId="15" applyFont="1" applyFill="1" applyBorder="1" applyAlignment="1">
      <alignment horizontal="center" vertical="center" wrapText="1"/>
    </xf>
    <xf numFmtId="0" fontId="22" fillId="0" borderId="6" xfId="15" applyFont="1" applyFill="1" applyBorder="1" applyAlignment="1">
      <alignment horizontal="center" vertical="center" wrapText="1"/>
    </xf>
    <xf numFmtId="0" fontId="22" fillId="0" borderId="7" xfId="15" applyFont="1" applyFill="1" applyBorder="1" applyAlignment="1">
      <alignment horizontal="center" vertical="center" wrapText="1"/>
    </xf>
    <xf numFmtId="0" fontId="22" fillId="0" borderId="8" xfId="15" applyFont="1" applyFill="1" applyBorder="1" applyAlignment="1">
      <alignment horizontal="center" vertical="center" wrapText="1"/>
    </xf>
    <xf numFmtId="0" fontId="22" fillId="0" borderId="3" xfId="15" applyFont="1" applyFill="1" applyBorder="1" applyAlignment="1">
      <alignment horizontal="center" vertical="center" wrapText="1"/>
    </xf>
    <xf numFmtId="0" fontId="29" fillId="0" borderId="7" xfId="6" applyBorder="1" applyAlignment="1">
      <alignment vertical="center" wrapText="1"/>
    </xf>
    <xf numFmtId="0" fontId="29"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5" fillId="0" borderId="0"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0" fillId="0" borderId="0" xfId="0" applyFont="1" applyAlignment="1">
      <alignment horizontal="left" wrapText="1"/>
    </xf>
    <xf numFmtId="0" fontId="10" fillId="0" borderId="0" xfId="0" applyFont="1" applyAlignment="1">
      <alignment wrapText="1"/>
    </xf>
    <xf numFmtId="0" fontId="10" fillId="0" borderId="0" xfId="0" applyFont="1" applyAlignment="1">
      <alignment vertical="top" wrapText="1"/>
    </xf>
    <xf numFmtId="0" fontId="0" fillId="0" borderId="0" xfId="0" applyAlignment="1">
      <alignment vertical="top" wrapText="1"/>
    </xf>
    <xf numFmtId="0" fontId="132" fillId="0" borderId="1" xfId="0" applyFont="1" applyBorder="1" applyAlignment="1">
      <alignment horizontal="center" vertical="center" wrapText="1"/>
    </xf>
    <xf numFmtId="0" fontId="132" fillId="0" borderId="1" xfId="0" applyFont="1" applyBorder="1" applyAlignment="1"/>
    <xf numFmtId="0" fontId="1" fillId="0" borderId="26" xfId="12" applyFont="1" applyFill="1" applyBorder="1" applyAlignment="1"/>
  </cellXfs>
  <cellStyles count="24">
    <cellStyle name="=C:\WINNT35\SYSTEM32\COMMAND.COM" xfId="3" xr:uid="{00000000-0005-0000-0000-000000000000}"/>
    <cellStyle name="Čárka" xfId="20"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3" xr:uid="{3E171F8B-CA6C-4908-8962-6ABE55D584A8}"/>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2 2" xfId="21" xr:uid="{89EAAD4D-FC3C-4226-8692-83AF10CA8A9A}"/>
    <cellStyle name="Normální 3" xfId="19" xr:uid="{00000000-0005-0000-0000-00000F000000}"/>
    <cellStyle name="Normální 3 2" xfId="22" xr:uid="{050F28B3-F6C4-4C4A-96FB-30CD06562BF8}"/>
    <cellStyle name="optionalExposure" xfId="5" xr:uid="{00000000-0005-0000-0000-000010000000}"/>
    <cellStyle name="Procenta"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xdr:col>
      <xdr:colOff>8295238</xdr:colOff>
      <xdr:row>59</xdr:row>
      <xdr:rowOff>113096</xdr:rowOff>
    </xdr:to>
    <xdr:pic>
      <xdr:nvPicPr>
        <xdr:cNvPr id="3" name="Obrázek 2">
          <a:extLst>
            <a:ext uri="{FF2B5EF4-FFF2-40B4-BE49-F238E27FC236}">
              <a16:creationId xmlns:a16="http://schemas.microsoft.com/office/drawing/2014/main" id="{AF265052-B11B-695A-363B-B7A877106932}"/>
            </a:ext>
          </a:extLst>
        </xdr:cNvPr>
        <xdr:cNvPicPr>
          <a:picLocks noChangeAspect="1"/>
        </xdr:cNvPicPr>
      </xdr:nvPicPr>
      <xdr:blipFill>
        <a:blip xmlns:r="http://schemas.openxmlformats.org/officeDocument/2006/relationships" r:embed="rId1"/>
        <a:stretch>
          <a:fillRect/>
        </a:stretch>
      </xdr:blipFill>
      <xdr:spPr>
        <a:xfrm>
          <a:off x="609600" y="2124075"/>
          <a:ext cx="8295238" cy="96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707232</xdr:colOff>
      <xdr:row>26</xdr:row>
      <xdr:rowOff>57150</xdr:rowOff>
    </xdr:to>
    <xdr:sp macro="" textlink="">
      <xdr:nvSpPr>
        <xdr:cNvPr id="2" name="AutoShape 1">
          <a:extLst>
            <a:ext uri="{FF2B5EF4-FFF2-40B4-BE49-F238E27FC236}">
              <a16:creationId xmlns:a16="http://schemas.microsoft.com/office/drawing/2014/main" id="{1D2EB33B-B177-4839-8BA0-288764DB85DE}"/>
            </a:ext>
          </a:extLst>
        </xdr:cNvPr>
        <xdr:cNvSpPr>
          <a:spLocks noChangeAspect="1" noChangeArrowheads="1"/>
        </xdr:cNvSpPr>
      </xdr:nvSpPr>
      <xdr:spPr bwMode="auto">
        <a:xfrm>
          <a:off x="3832860" y="3383280"/>
          <a:ext cx="904351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turned/2%20Info%20o%20CSOB_31%2012%202022%20EU%20-%20final%20-%20hodno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turned/finrep9_CON_matric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 val="EBA GL 2020_07-1"/>
      <sheetName val="EBA GL 2020_07-2"/>
      <sheetName val="EBA GL 2020_07-3"/>
      <sheetName val="Definice_Lege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93">
          <cell r="D93">
            <v>432892819.41993433</v>
          </cell>
        </row>
        <row r="100">
          <cell r="D100">
            <v>1.4064726839192045E-2</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1"/>
      <sheetName val="F_20.04.2"/>
      <sheetName val="F_20.04.3"/>
      <sheetName val="F_20.04.4"/>
      <sheetName val="F_20.04.5"/>
      <sheetName val="F_20.04.6"/>
      <sheetName val="F_20.04.7"/>
      <sheetName val="F_20.04.8"/>
      <sheetName val="F_20.04.9"/>
      <sheetName val="F_20.04.10"/>
      <sheetName val="F_20.04.11"/>
      <sheetName val="F_20.04.12"/>
      <sheetName val="F_20.04.13"/>
      <sheetName val="F_20.04.14"/>
      <sheetName val="F_20.04.15"/>
      <sheetName val="F_20.04.16"/>
      <sheetName val="F_20.04.17"/>
      <sheetName val="F_20.04.18"/>
      <sheetName val="F_20.04.19"/>
      <sheetName val="F_20.04.20"/>
      <sheetName val="F_20.04.21"/>
      <sheetName val="F_20.04.22"/>
      <sheetName val="F_20.04.23"/>
      <sheetName val="F_20.04.24"/>
      <sheetName val="F_20.04.25"/>
      <sheetName val="F_20.04.26"/>
      <sheetName val="F_20.04.27"/>
      <sheetName val="F_20.04.28"/>
      <sheetName val="F_20.04.29"/>
      <sheetName val="F_20.04.30"/>
      <sheetName val="F_20.04.31"/>
      <sheetName val="F_20.04.32"/>
      <sheetName val="F_20.04.33"/>
      <sheetName val="F_20.04.34"/>
      <sheetName val="F_20.04.35"/>
      <sheetName val="F_20.04.36"/>
      <sheetName val="F_20.04.37"/>
      <sheetName val="F_20.04.38"/>
      <sheetName val="F_20.04.39"/>
      <sheetName val="F_20.04.40"/>
      <sheetName val="F_20.04.41"/>
      <sheetName val="F_20.04.42"/>
      <sheetName val="F_20.04.43"/>
      <sheetName val="F_20.04.44"/>
      <sheetName val="F_20.04.45"/>
      <sheetName val="F_20.04.46"/>
      <sheetName val="F_20.04.47"/>
      <sheetName val="F_20.04.48"/>
      <sheetName val="F_20.04.49"/>
      <sheetName val="F_20.04.50"/>
      <sheetName val="F_20.04.51"/>
      <sheetName val="F_20.04.52"/>
      <sheetName val="F_20.04.53"/>
      <sheetName val="F_20.04.54"/>
      <sheetName val="F_20.04.55"/>
      <sheetName val="F_20.04.56"/>
      <sheetName val="F_20.04.57"/>
      <sheetName val="F_20.04.58"/>
      <sheetName val="F_20.04.59"/>
      <sheetName val="F_20.04.60"/>
      <sheetName val="F_20.04.61"/>
      <sheetName val="F_20.04.62"/>
      <sheetName val="F_20.04.63"/>
      <sheetName val="F_20.04.64"/>
      <sheetName val="F_20.04.65"/>
      <sheetName val="F_20.04.66"/>
      <sheetName val="F_20.04.67"/>
      <sheetName val="F_20.04.68"/>
      <sheetName val="F_20.04.69"/>
      <sheetName val="F_20.04.70"/>
      <sheetName val="F_20.04.71"/>
      <sheetName val="F_20.04.72"/>
      <sheetName val="F_20.04.73"/>
      <sheetName val="F_20.04.74"/>
      <sheetName val="F_20.04.75"/>
      <sheetName val="F_20.04.76"/>
      <sheetName val="F_20.04.77"/>
      <sheetName val="F_20.04.78"/>
      <sheetName val="F_20.04.79"/>
      <sheetName val="F_20.04.80"/>
      <sheetName val="F_20.04.81"/>
      <sheetName val="F_20.04.82"/>
      <sheetName val="F_20.04.83"/>
      <sheetName val="F_20.04.84"/>
      <sheetName val="F_20.04.85"/>
      <sheetName val="F_20.04.86"/>
      <sheetName val="F_20.04.87"/>
      <sheetName val="F_20.04.88"/>
      <sheetName val="F_20.04.89"/>
      <sheetName val="F_20.04.90"/>
      <sheetName val="F_20.04.91"/>
      <sheetName val="F_20.04.92"/>
      <sheetName val="F_20.04.93"/>
      <sheetName val="F_20.04.94"/>
      <sheetName val="F_20.04.95"/>
      <sheetName val="F_20.04.96"/>
      <sheetName val="F_20.04.97"/>
      <sheetName val="F_20.04.98"/>
      <sheetName val="F_20.04.99"/>
      <sheetName val="F_20.04.100"/>
      <sheetName val="F_20.04.101"/>
      <sheetName val="F_20.04.102"/>
      <sheetName val="F_20.04.103"/>
      <sheetName val="F_20.04.104"/>
      <sheetName val="F_20.04.105"/>
      <sheetName val="F_20.04.106"/>
      <sheetName val="F_20.04.107"/>
      <sheetName val="F_20.04.108"/>
      <sheetName val="F_20.04.109"/>
      <sheetName val="F_20.04.110"/>
      <sheetName val="F_20.04.111"/>
      <sheetName val="F_20.04.112"/>
      <sheetName val="F_20.04.113"/>
      <sheetName val="F_20.04.114"/>
      <sheetName val="F_20.04.115"/>
      <sheetName val="F_20.04.116"/>
      <sheetName val="F_20.04.117"/>
      <sheetName val="F_20.04.118"/>
      <sheetName val="F_20.04.119"/>
      <sheetName val="F_20.04.120"/>
      <sheetName val="F_20.04.121"/>
      <sheetName val="F_20.04.122"/>
      <sheetName val="F_20.04.123"/>
      <sheetName val="F_20.04.124"/>
      <sheetName val="F_20.04.125"/>
      <sheetName val="F_20.04.126"/>
      <sheetName val="F_20.04.127"/>
      <sheetName val="F_20.04.128"/>
      <sheetName val="F_20.04.129"/>
      <sheetName val="F_20.04.130"/>
      <sheetName val="F_20.04.131"/>
      <sheetName val="F_20.04.132"/>
      <sheetName val="F_20.04.133"/>
      <sheetName val="F_20.04.134"/>
      <sheetName val="F_20.04.135"/>
      <sheetName val="F_20.04.136"/>
      <sheetName val="F_20.04.137"/>
      <sheetName val="F_20.04.138"/>
      <sheetName val="F_20.04.139"/>
      <sheetName val="F_20.04.140"/>
      <sheetName val="F_20.04.141"/>
      <sheetName val="F_20.04.142"/>
      <sheetName val="F_20.04.143"/>
      <sheetName val="F_20.04.144"/>
      <sheetName val="F_20.04.145"/>
      <sheetName val="F_20.04.146"/>
      <sheetName val="F_20.04.147"/>
      <sheetName val="F_20.04.148"/>
      <sheetName val="F_20.04.149"/>
      <sheetName val="F_20.04.150"/>
      <sheetName val="F_20.04.151"/>
      <sheetName val="F_20.04.152"/>
      <sheetName val="F_20.04.153"/>
      <sheetName val="F_20.04.154"/>
      <sheetName val="F_20.04.155"/>
      <sheetName val="F_20.04.156"/>
      <sheetName val="F_20.04.157"/>
      <sheetName val="F_20.04.158"/>
      <sheetName val="F_20.04.159"/>
      <sheetName val="F_20.04.160"/>
      <sheetName val="F_20.04.161"/>
      <sheetName val="F_20.04.162"/>
      <sheetName val="F_20.04.163"/>
      <sheetName val="F_20.04.164"/>
      <sheetName val="F_20.04.165"/>
      <sheetName val="F_20.04.166"/>
      <sheetName val="F_20.04.167"/>
      <sheetName val="F_20.04.168"/>
      <sheetName val="F_20.04.169"/>
      <sheetName val="F_20.04.170"/>
      <sheetName val="F_20.04.171"/>
      <sheetName val="F_20.04.172"/>
      <sheetName val="F_20.04.173"/>
      <sheetName val="F_20.04.174"/>
      <sheetName val="F_20.04.175"/>
      <sheetName val="F_20.04.176"/>
      <sheetName val="F_20.04.177"/>
      <sheetName val="F_20.04.178"/>
      <sheetName val="F_20.04.179"/>
      <sheetName val="F_20.04.180"/>
      <sheetName val="F_20.04.181"/>
      <sheetName val="F_20.04.182"/>
      <sheetName val="F_20.04.183"/>
      <sheetName val="F_20.04.184"/>
      <sheetName val="F_20.04.185"/>
      <sheetName val="F_20.04.186"/>
      <sheetName val="F_20.04.187"/>
      <sheetName val="F_20.04.188"/>
      <sheetName val="F_20.04.189"/>
      <sheetName val="F_20.04.190"/>
      <sheetName val="F_20.04.191"/>
      <sheetName val="F_20.04.192"/>
      <sheetName val="F_20.04.193"/>
      <sheetName val="F_20.04.194"/>
      <sheetName val="F_20.04.195"/>
      <sheetName val="F_20.04.196"/>
      <sheetName val="F_20.04.197"/>
      <sheetName val="F_20.04.198"/>
      <sheetName val="F_20.04.199"/>
      <sheetName val="F_20.04.200"/>
      <sheetName val="F_20.04.201"/>
      <sheetName val="F_20.04.202"/>
      <sheetName val="F_20.04.203"/>
      <sheetName val="F_20.04.204"/>
      <sheetName val="F_20.04.205"/>
      <sheetName val="F_20.04.206"/>
      <sheetName val="F_20.04.207"/>
      <sheetName val="F_20.04.208"/>
      <sheetName val="F_20.04.209"/>
      <sheetName val="F_20.04.210"/>
      <sheetName val="F_20.04.211"/>
      <sheetName val="F_20.04.212"/>
      <sheetName val="F_20.04.213"/>
      <sheetName val="F_20.04.214"/>
      <sheetName val="F_20.04.215"/>
      <sheetName val="F_20.04.216"/>
      <sheetName val="F_20.04.217"/>
      <sheetName val="F_20.04.218"/>
      <sheetName val="F_20.04.219"/>
      <sheetName val="F_20.04.220"/>
      <sheetName val="F_20.04.221"/>
      <sheetName val="F_20.04.222"/>
      <sheetName val="F_20.04.223"/>
      <sheetName val="F_20.04.224"/>
      <sheetName val="F_20.04.225"/>
      <sheetName val="F_20.04.226"/>
      <sheetName val="F_20.04.227"/>
      <sheetName val="F_20.04.228"/>
      <sheetName val="F_20.04.229"/>
      <sheetName val="F_20.04.230"/>
      <sheetName val="F_20.04.231"/>
      <sheetName val="F_20.04.232"/>
      <sheetName val="F_20.04.233"/>
      <sheetName val="F_20.04.234"/>
      <sheetName val="F_20.04.235"/>
      <sheetName val="F_20.04.236"/>
      <sheetName val="F_20.04.237"/>
      <sheetName val="F_20.05.a.1"/>
      <sheetName val="F_20.05.a.2"/>
      <sheetName val="F_20.05.a.3"/>
      <sheetName val="F_20.05.a.4"/>
      <sheetName val="F_20.05.a.5"/>
      <sheetName val="F_20.05.a.6"/>
      <sheetName val="F_20.05.a.7"/>
      <sheetName val="F_20.05.a.8"/>
      <sheetName val="F_20.05.a.9"/>
      <sheetName val="F_20.05.a.10"/>
      <sheetName val="F_20.05.a.11"/>
      <sheetName val="F_20.05.a.12"/>
      <sheetName val="F_20.05.a.13"/>
      <sheetName val="F_20.05.a.14"/>
      <sheetName val="F_20.05.a.15"/>
      <sheetName val="F_20.05.a.16"/>
      <sheetName val="F_20.05.a.17"/>
      <sheetName val="F_20.05.a.18"/>
      <sheetName val="F_20.05.a.19"/>
      <sheetName val="F_20.05.a.20"/>
      <sheetName val="F_20.05.a.21"/>
      <sheetName val="F_20.05.a.22"/>
      <sheetName val="F_20.05.a.23"/>
      <sheetName val="F_20.05.a.24"/>
      <sheetName val="F_20.05.a.25"/>
      <sheetName val="F_20.05.a.26"/>
      <sheetName val="F_20.05.a.27"/>
      <sheetName val="F_20.05.a.28"/>
      <sheetName val="F_20.05.a.29"/>
      <sheetName val="F_20.05.a.30"/>
      <sheetName val="F_20.05.a.31"/>
      <sheetName val="F_20.05.a.32"/>
      <sheetName val="F_20.05.a.33"/>
      <sheetName val="F_20.05.a.34"/>
      <sheetName val="F_20.05.a.35"/>
      <sheetName val="F_20.05.a.36"/>
      <sheetName val="F_20.05.a.37"/>
      <sheetName val="F_20.05.a.38"/>
      <sheetName val="F_20.05.a.39"/>
      <sheetName val="F_20.05.a.40"/>
      <sheetName val="F_20.05.a.41"/>
      <sheetName val="F_20.05.a.42"/>
      <sheetName val="F_20.05.a.43"/>
      <sheetName val="F_20.05.a.44"/>
      <sheetName val="F_20.05.a.45"/>
      <sheetName val="F_20.05.a.46"/>
      <sheetName val="F_20.05.a.47"/>
      <sheetName val="F_20.05.a.48"/>
      <sheetName val="F_20.05.a.49"/>
      <sheetName val="F_20.05.a.50"/>
      <sheetName val="F_20.05.a.51"/>
      <sheetName val="F_20.05.a.52"/>
      <sheetName val="F_20.05.a.53"/>
      <sheetName val="F_20.05.a.54"/>
      <sheetName val="F_20.05.a.55"/>
      <sheetName val="F_20.05.a.56"/>
      <sheetName val="F_20.05.a.57"/>
      <sheetName val="F_20.05.a.58"/>
      <sheetName val="F_20.05.a.59"/>
      <sheetName val="F_20.05.a.60"/>
      <sheetName val="F_20.05.a.61"/>
      <sheetName val="F_20.05.a.62"/>
      <sheetName val="F_20.05.a.63"/>
      <sheetName val="F_20.05.a.64"/>
      <sheetName val="F_20.05.a.65"/>
      <sheetName val="F_20.05.a.66"/>
      <sheetName val="F_20.05.a.67"/>
      <sheetName val="F_20.05.a.68"/>
      <sheetName val="F_20.05.a.69"/>
      <sheetName val="F_20.05.a.70"/>
      <sheetName val="F_20.05.a.71"/>
      <sheetName val="F_20.05.a.72"/>
      <sheetName val="F_20.05.a.73"/>
      <sheetName val="F_20.05.a.74"/>
      <sheetName val="F_20.05.a.75"/>
      <sheetName val="F_20.05.a.76"/>
      <sheetName val="F_20.05.a.77"/>
      <sheetName val="F_20.05.a.78"/>
      <sheetName val="F_20.05.a.79"/>
      <sheetName val="F_20.05.a.80"/>
      <sheetName val="F_20.05.a.81"/>
      <sheetName val="F_20.05.a.82"/>
      <sheetName val="F_20.05.a.83"/>
      <sheetName val="F_20.05.a.84"/>
      <sheetName val="F_20.05.a.85"/>
      <sheetName val="F_20.05.a.86"/>
      <sheetName val="F_20.05.a.87"/>
      <sheetName val="F_20.05.a.88"/>
      <sheetName val="F_20.05.a.89"/>
      <sheetName val="F_20.05.a.90"/>
      <sheetName val="F_20.05.a.91"/>
      <sheetName val="F_20.05.a.92"/>
      <sheetName val="F_20.05.a.93"/>
      <sheetName val="F_20.05.a.94"/>
      <sheetName val="F_20.05.a.95"/>
      <sheetName val="F_20.05.a.96"/>
      <sheetName val="F_20.05.a.97"/>
      <sheetName val="F_20.05.a.98"/>
      <sheetName val="F_20.05.a.99"/>
      <sheetName val="F_20.05.a.100"/>
      <sheetName val="F_20.05.a.101"/>
      <sheetName val="F_20.05.a.102"/>
      <sheetName val="F_20.05.a.103"/>
      <sheetName val="F_20.05.a.104"/>
      <sheetName val="F_20.05.a.105"/>
      <sheetName val="F_20.05.a.106"/>
      <sheetName val="F_20.05.a.107"/>
      <sheetName val="F_20.05.a.108"/>
      <sheetName val="F_20.05.a.109"/>
      <sheetName val="F_20.05.a.110"/>
      <sheetName val="F_20.05.a.111"/>
      <sheetName val="F_20.05.a.112"/>
      <sheetName val="F_20.05.a.113"/>
      <sheetName val="F_20.05.a.114"/>
      <sheetName val="F_20.05.a.115"/>
      <sheetName val="F_20.05.a.116"/>
      <sheetName val="F_20.05.a.117"/>
      <sheetName val="F_20.05.a.118"/>
      <sheetName val="F_20.05.a.119"/>
      <sheetName val="F_20.05.a.120"/>
      <sheetName val="F_20.05.a.121"/>
      <sheetName val="F_20.05.a.122"/>
      <sheetName val="F_20.05.a.123"/>
      <sheetName val="F_20.05.a.124"/>
      <sheetName val="F_20.05.a.125"/>
      <sheetName val="F_20.05.a.126"/>
      <sheetName val="F_20.05.a.127"/>
      <sheetName val="F_20.05.a.128"/>
      <sheetName val="F_20.05.a.129"/>
      <sheetName val="F_20.05.a.130"/>
      <sheetName val="F_20.05.a.131"/>
      <sheetName val="F_20.05.a.132"/>
      <sheetName val="F_20.05.a.133"/>
      <sheetName val="F_20.05.a.134"/>
      <sheetName val="F_20.05.a.135"/>
      <sheetName val="F_20.05.a.136"/>
      <sheetName val="F_20.05.a.137"/>
      <sheetName val="F_20.05.a.138"/>
      <sheetName val="F_20.05.a.139"/>
      <sheetName val="F_20.05.a.140"/>
      <sheetName val="F_20.05.a.141"/>
      <sheetName val="F_20.05.a.142"/>
      <sheetName val="F_20.05.a.143"/>
      <sheetName val="F_20.05.a.144"/>
      <sheetName val="F_20.05.a.145"/>
      <sheetName val="F_20.05.a.146"/>
      <sheetName val="F_20.05.a.147"/>
      <sheetName val="F_20.05.a.148"/>
      <sheetName val="F_20.05.a.149"/>
      <sheetName val="F_20.05.a.150"/>
      <sheetName val="F_20.05.a.151"/>
      <sheetName val="F_20.05.a.152"/>
      <sheetName val="F_20.05.a.153"/>
      <sheetName val="F_20.05.a.154"/>
      <sheetName val="F_20.05.a.155"/>
      <sheetName val="F_20.05.a.156"/>
      <sheetName val="F_20.05.a.157"/>
      <sheetName val="F_20.05.a.158"/>
      <sheetName val="F_20.05.a.159"/>
      <sheetName val="F_20.05.a.160"/>
      <sheetName val="F_20.05.a.161"/>
      <sheetName val="F_20.05.a.162"/>
      <sheetName val="F_20.05.a.163"/>
      <sheetName val="F_20.05.a.164"/>
      <sheetName val="F_20.05.a.165"/>
      <sheetName val="F_20.05.a.166"/>
      <sheetName val="F_20.05.a.167"/>
      <sheetName val="F_20.05.a.168"/>
      <sheetName val="F_20.05.a.169"/>
      <sheetName val="F_20.05.a.170"/>
      <sheetName val="F_20.05.a.171"/>
      <sheetName val="F_20.05.a.172"/>
      <sheetName val="F_20.05.a.173"/>
      <sheetName val="F_20.05.a.174"/>
      <sheetName val="F_20.05.a.175"/>
      <sheetName val="F_20.05.a.176"/>
      <sheetName val="F_20.05.a.177"/>
      <sheetName val="F_20.05.a.178"/>
      <sheetName val="F_20.05.a.179"/>
      <sheetName val="F_20.05.a.180"/>
      <sheetName val="F_20.05.a.181"/>
      <sheetName val="F_20.05.a.182"/>
      <sheetName val="F_20.05.a.183"/>
      <sheetName val="F_20.05.a.184"/>
      <sheetName val="F_20.05.a.185"/>
      <sheetName val="F_20.05.a.186"/>
      <sheetName val="F_20.05.a.187"/>
      <sheetName val="F_20.05.a.188"/>
      <sheetName val="F_20.05.a.189"/>
      <sheetName val="F_20.05.a.190"/>
      <sheetName val="F_20.05.a.191"/>
      <sheetName val="F_20.05.a.192"/>
      <sheetName val="F_20.05.a.193"/>
      <sheetName val="F_20.05.a.194"/>
      <sheetName val="F_20.05.a.195"/>
      <sheetName val="F_20.05.a.196"/>
      <sheetName val="F_20.05.a.197"/>
      <sheetName val="F_20.05.a.198"/>
      <sheetName val="F_20.05.a.199"/>
      <sheetName val="F_20.05.a.200"/>
      <sheetName val="F_20.05.a.201"/>
      <sheetName val="F_20.05.a.202"/>
      <sheetName val="F_20.05.a.203"/>
      <sheetName val="F_20.05.a.204"/>
      <sheetName val="F_20.05.a.205"/>
      <sheetName val="F_20.05.a.206"/>
      <sheetName val="F_20.05.a.207"/>
      <sheetName val="F_20.05.a.208"/>
      <sheetName val="F_20.05.a.209"/>
      <sheetName val="F_20.05.a.210"/>
      <sheetName val="F_20.05.a.211"/>
      <sheetName val="F_20.05.a.212"/>
      <sheetName val="F_20.05.a.213"/>
      <sheetName val="F_20.05.a.214"/>
      <sheetName val="F_20.05.a.215"/>
      <sheetName val="F_20.05.a.216"/>
      <sheetName val="F_20.05.a.217"/>
      <sheetName val="F_20.05.a.218"/>
      <sheetName val="F_20.05.a.219"/>
      <sheetName val="F_20.05.a.220"/>
      <sheetName val="F_20.05.a.221"/>
      <sheetName val="F_20.05.a.222"/>
      <sheetName val="F_20.05.a.223"/>
      <sheetName val="F_20.05.a.224"/>
      <sheetName val="F_20.05.a.225"/>
      <sheetName val="F_20.05.a.226"/>
      <sheetName val="F_20.05.a.227"/>
      <sheetName val="F_20.05.a.228"/>
      <sheetName val="F_20.05.a.229"/>
      <sheetName val="F_20.05.a.230"/>
      <sheetName val="F_20.05.a.231"/>
      <sheetName val="F_20.05.a.232"/>
      <sheetName val="F_20.05.a.233"/>
      <sheetName val="F_20.05.a.234"/>
      <sheetName val="F_20.05.a.235"/>
      <sheetName val="F_20.05.a.236"/>
      <sheetName val="F_20.05.a.237"/>
      <sheetName val="F_20.05.b.1"/>
      <sheetName val="F_20.05.b.2"/>
      <sheetName val="F_20.05.b.3"/>
      <sheetName val="F_20.05.b.4"/>
      <sheetName val="F_20.05.b.5"/>
      <sheetName val="F_20.05.b.6"/>
      <sheetName val="F_20.05.b.7"/>
      <sheetName val="F_20.05.b.8"/>
      <sheetName val="F_20.05.b.9"/>
      <sheetName val="F_20.05.b.10"/>
      <sheetName val="F_20.05.b.11"/>
      <sheetName val="F_20.05.b.12"/>
      <sheetName val="F_20.05.b.13"/>
      <sheetName val="F_20.05.b.14"/>
      <sheetName val="F_20.05.b.15"/>
      <sheetName val="F_20.05.b.16"/>
      <sheetName val="F_20.05.b.17"/>
      <sheetName val="F_20.05.b.18"/>
      <sheetName val="F_20.05.b.19"/>
      <sheetName val="F_20.05.b.20"/>
      <sheetName val="F_20.05.b.21"/>
      <sheetName val="F_20.05.b.22"/>
      <sheetName val="F_20.05.b.23"/>
      <sheetName val="F_20.05.b.24"/>
      <sheetName val="F_20.05.b.25"/>
      <sheetName val="F_20.05.b.26"/>
      <sheetName val="F_20.05.b.27"/>
      <sheetName val="F_20.05.b.28"/>
      <sheetName val="F_20.05.b.29"/>
      <sheetName val="F_20.05.b.30"/>
      <sheetName val="F_20.05.b.31"/>
      <sheetName val="F_20.05.b.32"/>
      <sheetName val="F_20.05.b.33"/>
      <sheetName val="F_20.05.b.34"/>
      <sheetName val="F_20.05.b.35"/>
      <sheetName val="F_20.05.b.36"/>
      <sheetName val="F_20.05.b.37"/>
      <sheetName val="F_20.05.b.38"/>
      <sheetName val="F_20.05.b.39"/>
      <sheetName val="F_20.05.b.40"/>
      <sheetName val="F_20.05.b.41"/>
      <sheetName val="F_20.05.b.42"/>
      <sheetName val="F_20.05.b.43"/>
      <sheetName val="F_20.05.b.44"/>
      <sheetName val="F_20.05.b.45"/>
      <sheetName val="F_20.05.b.46"/>
      <sheetName val="F_20.05.b.47"/>
      <sheetName val="F_20.05.b.48"/>
      <sheetName val="F_20.05.b.49"/>
      <sheetName val="F_20.05.b.50"/>
      <sheetName val="F_20.05.b.51"/>
      <sheetName val="F_20.05.b.52"/>
      <sheetName val="F_20.05.b.53"/>
      <sheetName val="F_20.05.b.54"/>
      <sheetName val="F_20.05.b.55"/>
      <sheetName val="F_20.05.b.56"/>
      <sheetName val="F_20.05.b.57"/>
      <sheetName val="F_20.05.b.58"/>
      <sheetName val="F_20.05.b.59"/>
      <sheetName val="F_20.05.b.60"/>
      <sheetName val="F_20.05.b.61"/>
      <sheetName val="F_20.05.b.62"/>
      <sheetName val="F_20.05.b.63"/>
      <sheetName val="F_20.05.b.64"/>
      <sheetName val="F_20.05.b.65"/>
      <sheetName val="F_20.05.b.66"/>
      <sheetName val="F_20.05.b.67"/>
      <sheetName val="F_20.05.b.68"/>
      <sheetName val="F_20.05.b.69"/>
      <sheetName val="F_20.05.b.70"/>
      <sheetName val="F_20.05.b.71"/>
      <sheetName val="F_20.05.b.72"/>
      <sheetName val="F_20.05.b.73"/>
      <sheetName val="F_20.05.b.74"/>
      <sheetName val="F_20.05.b.75"/>
      <sheetName val="F_20.05.b.76"/>
      <sheetName val="F_20.05.b.77"/>
      <sheetName val="F_20.05.b.78"/>
      <sheetName val="F_20.05.b.79"/>
      <sheetName val="F_20.05.b.80"/>
      <sheetName val="F_20.05.b.81"/>
      <sheetName val="F_20.05.b.82"/>
      <sheetName val="F_20.05.b.83"/>
      <sheetName val="F_20.05.b.84"/>
      <sheetName val="F_20.05.b.85"/>
      <sheetName val="F_20.05.b.86"/>
      <sheetName val="F_20.05.b.87"/>
      <sheetName val="F_20.05.b.88"/>
      <sheetName val="F_20.05.b.89"/>
      <sheetName val="F_20.05.b.90"/>
      <sheetName val="F_20.05.b.91"/>
      <sheetName val="F_20.05.b.92"/>
      <sheetName val="F_20.05.b.93"/>
      <sheetName val="F_20.05.b.94"/>
      <sheetName val="F_20.05.b.95"/>
      <sheetName val="F_20.05.b.96"/>
      <sheetName val="F_20.05.b.97"/>
      <sheetName val="F_20.05.b.98"/>
      <sheetName val="F_20.05.b.99"/>
      <sheetName val="F_20.05.b.100"/>
      <sheetName val="F_20.05.b.101"/>
      <sheetName val="F_20.05.b.102"/>
      <sheetName val="F_20.05.b.103"/>
      <sheetName val="F_20.05.b.104"/>
      <sheetName val="F_20.05.b.105"/>
      <sheetName val="F_20.05.b.106"/>
      <sheetName val="F_20.05.b.107"/>
      <sheetName val="F_20.05.b.108"/>
      <sheetName val="F_20.05.b.109"/>
      <sheetName val="F_20.05.b.110"/>
      <sheetName val="F_20.05.b.111"/>
      <sheetName val="F_20.05.b.112"/>
      <sheetName val="F_20.05.b.113"/>
      <sheetName val="F_20.05.b.114"/>
      <sheetName val="F_20.05.b.115"/>
      <sheetName val="F_20.05.b.116"/>
      <sheetName val="F_20.05.b.117"/>
      <sheetName val="F_20.05.b.118"/>
      <sheetName val="F_20.05.b.119"/>
      <sheetName val="F_20.05.b.120"/>
      <sheetName val="F_20.05.b.121"/>
      <sheetName val="F_20.05.b.122"/>
      <sheetName val="F_20.05.b.123"/>
      <sheetName val="F_20.05.b.124"/>
      <sheetName val="F_20.05.b.125"/>
      <sheetName val="F_20.05.b.126"/>
      <sheetName val="F_20.05.b.127"/>
      <sheetName val="F_20.05.b.128"/>
      <sheetName val="F_20.05.b.129"/>
      <sheetName val="F_20.05.b.130"/>
      <sheetName val="F_20.05.b.131"/>
      <sheetName val="F_20.05.b.132"/>
      <sheetName val="F_20.05.b.133"/>
      <sheetName val="F_20.05.b.134"/>
      <sheetName val="F_20.05.b.135"/>
      <sheetName val="F_20.05.b.136"/>
      <sheetName val="F_20.05.b.137"/>
      <sheetName val="F_20.05.b.138"/>
      <sheetName val="F_20.05.b.139"/>
      <sheetName val="F_20.05.b.140"/>
      <sheetName val="F_20.05.b.141"/>
      <sheetName val="F_20.05.b.142"/>
      <sheetName val="F_20.05.b.143"/>
      <sheetName val="F_20.05.b.144"/>
      <sheetName val="F_20.05.b.145"/>
      <sheetName val="F_20.05.b.146"/>
      <sheetName val="F_20.05.b.147"/>
      <sheetName val="F_20.05.b.148"/>
      <sheetName val="F_20.05.b.149"/>
      <sheetName val="F_20.05.b.150"/>
      <sheetName val="F_20.05.b.151"/>
      <sheetName val="F_20.05.b.152"/>
      <sheetName val="F_20.05.b.153"/>
      <sheetName val="F_20.05.b.154"/>
      <sheetName val="F_20.05.b.155"/>
      <sheetName val="F_20.05.b.156"/>
      <sheetName val="F_20.05.b.157"/>
      <sheetName val="F_20.05.b.158"/>
      <sheetName val="F_20.05.b.159"/>
      <sheetName val="F_20.05.b.160"/>
      <sheetName val="F_20.05.b.161"/>
      <sheetName val="F_20.05.b.162"/>
      <sheetName val="F_20.05.b.163"/>
      <sheetName val="F_20.05.b.164"/>
      <sheetName val="F_20.05.b.165"/>
      <sheetName val="F_20.05.b.166"/>
      <sheetName val="F_20.05.b.167"/>
      <sheetName val="F_20.05.b.168"/>
      <sheetName val="F_20.05.b.169"/>
      <sheetName val="F_20.05.b.170"/>
      <sheetName val="F_20.05.b.171"/>
      <sheetName val="F_20.05.b.172"/>
      <sheetName val="F_20.05.b.173"/>
      <sheetName val="F_20.05.b.174"/>
      <sheetName val="F_20.05.b.175"/>
      <sheetName val="F_20.05.b.176"/>
      <sheetName val="F_20.05.b.177"/>
      <sheetName val="F_20.05.b.178"/>
      <sheetName val="F_20.05.b.179"/>
      <sheetName val="F_20.05.b.180"/>
      <sheetName val="F_20.05.b.181"/>
      <sheetName val="F_20.05.b.182"/>
      <sheetName val="F_20.05.b.183"/>
      <sheetName val="F_20.05.b.184"/>
      <sheetName val="F_20.05.b.185"/>
      <sheetName val="F_20.05.b.186"/>
      <sheetName val="F_20.05.b.187"/>
      <sheetName val="F_20.05.b.188"/>
      <sheetName val="F_20.05.b.189"/>
      <sheetName val="F_20.05.b.190"/>
      <sheetName val="F_20.05.b.191"/>
      <sheetName val="F_20.05.b.192"/>
      <sheetName val="F_20.05.b.193"/>
      <sheetName val="F_20.05.b.194"/>
      <sheetName val="F_20.05.b.195"/>
      <sheetName val="F_20.05.b.196"/>
      <sheetName val="F_20.05.b.197"/>
      <sheetName val="F_20.05.b.198"/>
      <sheetName val="F_20.05.b.199"/>
      <sheetName val="F_20.05.b.200"/>
      <sheetName val="F_20.05.b.201"/>
      <sheetName val="F_20.05.b.202"/>
      <sheetName val="F_20.05.b.203"/>
      <sheetName val="F_20.05.b.204"/>
      <sheetName val="F_20.05.b.205"/>
      <sheetName val="F_20.05.b.206"/>
      <sheetName val="F_20.05.b.207"/>
      <sheetName val="F_20.05.b.208"/>
      <sheetName val="F_20.05.b.209"/>
      <sheetName val="F_20.05.b.210"/>
      <sheetName val="F_20.05.b.211"/>
      <sheetName val="F_20.05.b.212"/>
      <sheetName val="F_20.05.b.213"/>
      <sheetName val="F_20.05.b.214"/>
      <sheetName val="F_20.05.b.215"/>
      <sheetName val="F_20.05.b.216"/>
      <sheetName val="F_20.05.b.217"/>
      <sheetName val="F_20.05.b.218"/>
      <sheetName val="F_20.05.b.219"/>
      <sheetName val="F_20.05.b.220"/>
      <sheetName val="F_20.05.b.221"/>
      <sheetName val="F_20.05.b.222"/>
      <sheetName val="F_20.05.b.223"/>
      <sheetName val="F_20.05.b.224"/>
      <sheetName val="F_20.05.b.225"/>
      <sheetName val="F_20.05.b.226"/>
      <sheetName val="F_20.05.b.227"/>
      <sheetName val="F_20.05.b.228"/>
      <sheetName val="F_20.05.b.229"/>
      <sheetName val="F_20.05.b.230"/>
      <sheetName val="F_20.05.b.231"/>
      <sheetName val="F_20.05.b.232"/>
      <sheetName val="F_20.05.b.233"/>
      <sheetName val="F_20.05.b.234"/>
      <sheetName val="F_20.05.b.235"/>
      <sheetName val="F_20.05.b.236"/>
      <sheetName val="F_20.05.b.237"/>
      <sheetName val="F_20.06.1"/>
      <sheetName val="F_20.06.2"/>
      <sheetName val="F_20.06.3"/>
      <sheetName val="F_20.06.4"/>
      <sheetName val="F_20.06.5"/>
      <sheetName val="F_20.06.6"/>
      <sheetName val="F_20.06.7"/>
      <sheetName val="F_20.06.8"/>
      <sheetName val="F_20.06.9"/>
      <sheetName val="F_20.06.10"/>
      <sheetName val="F_20.06.11"/>
      <sheetName val="F_20.06.12"/>
      <sheetName val="F_20.06.13"/>
      <sheetName val="F_20.06.14"/>
      <sheetName val="F_20.06.15"/>
      <sheetName val="F_20.06.16"/>
      <sheetName val="F_20.06.17"/>
      <sheetName val="F_20.06.18"/>
      <sheetName val="F_20.06.19"/>
      <sheetName val="F_20.06.20"/>
      <sheetName val="F_20.06.21"/>
      <sheetName val="F_20.06.22"/>
      <sheetName val="F_20.06.23"/>
      <sheetName val="F_20.06.24"/>
      <sheetName val="F_20.06.25"/>
      <sheetName val="F_20.06.26"/>
      <sheetName val="F_20.06.27"/>
      <sheetName val="F_20.06.28"/>
      <sheetName val="F_20.06.29"/>
      <sheetName val="F_20.06.30"/>
      <sheetName val="F_20.06.31"/>
      <sheetName val="F_20.06.32"/>
      <sheetName val="F_20.06.33"/>
      <sheetName val="F_20.06.34"/>
      <sheetName val="F_20.06.35"/>
      <sheetName val="F_20.06.36"/>
      <sheetName val="F_20.06.37"/>
      <sheetName val="F_20.06.38"/>
      <sheetName val="F_20.06.39"/>
      <sheetName val="F_20.06.40"/>
      <sheetName val="F_20.06.41"/>
      <sheetName val="F_20.06.42"/>
      <sheetName val="F_20.06.43"/>
      <sheetName val="F_20.06.44"/>
      <sheetName val="F_20.06.45"/>
      <sheetName val="F_20.06.46"/>
      <sheetName val="F_20.06.47"/>
      <sheetName val="F_20.06.48"/>
      <sheetName val="F_20.06.49"/>
      <sheetName val="F_20.06.50"/>
      <sheetName val="F_20.06.51"/>
      <sheetName val="F_20.06.52"/>
      <sheetName val="F_20.06.53"/>
      <sheetName val="F_20.06.54"/>
      <sheetName val="F_20.06.55"/>
      <sheetName val="F_20.06.56"/>
      <sheetName val="F_20.06.57"/>
      <sheetName val="F_20.06.58"/>
      <sheetName val="F_20.06.59"/>
      <sheetName val="F_20.06.60"/>
      <sheetName val="F_20.06.61"/>
      <sheetName val="F_20.06.62"/>
      <sheetName val="F_20.06.63"/>
      <sheetName val="F_20.06.64"/>
      <sheetName val="F_20.06.65"/>
      <sheetName val="F_20.06.66"/>
      <sheetName val="F_20.06.67"/>
      <sheetName val="F_20.06.68"/>
      <sheetName val="F_20.06.69"/>
      <sheetName val="F_20.06.70"/>
      <sheetName val="F_20.06.71"/>
      <sheetName val="F_20.06.72"/>
      <sheetName val="F_20.06.73"/>
      <sheetName val="F_20.06.74"/>
      <sheetName val="F_20.06.75"/>
      <sheetName val="F_20.06.76"/>
      <sheetName val="F_20.06.77"/>
      <sheetName val="F_20.06.78"/>
      <sheetName val="F_20.06.79"/>
      <sheetName val="F_20.06.80"/>
      <sheetName val="F_20.06.81"/>
      <sheetName val="F_20.06.82"/>
      <sheetName val="F_20.06.83"/>
      <sheetName val="F_20.06.84"/>
      <sheetName val="F_20.06.85"/>
      <sheetName val="F_20.06.86"/>
      <sheetName val="F_20.06.87"/>
      <sheetName val="F_20.06.88"/>
      <sheetName val="F_20.06.89"/>
      <sheetName val="F_20.06.90"/>
      <sheetName val="F_20.06.91"/>
      <sheetName val="F_20.06.92"/>
      <sheetName val="F_20.06.93"/>
      <sheetName val="F_20.06.94"/>
      <sheetName val="F_20.06.95"/>
      <sheetName val="F_20.06.96"/>
      <sheetName val="F_20.06.97"/>
      <sheetName val="F_20.06.98"/>
      <sheetName val="F_20.06.99"/>
      <sheetName val="F_20.06.100"/>
      <sheetName val="F_20.06.101"/>
      <sheetName val="F_20.06.102"/>
      <sheetName val="F_20.06.103"/>
      <sheetName val="F_20.06.104"/>
      <sheetName val="F_20.06.105"/>
      <sheetName val="F_20.06.106"/>
      <sheetName val="F_20.06.107"/>
      <sheetName val="F_20.06.108"/>
      <sheetName val="F_20.06.109"/>
      <sheetName val="F_20.06.110"/>
      <sheetName val="F_20.06.111"/>
      <sheetName val="F_20.06.112"/>
      <sheetName val="F_20.06.113"/>
      <sheetName val="F_20.06.114"/>
      <sheetName val="F_20.06.115"/>
      <sheetName val="F_20.06.116"/>
      <sheetName val="F_20.06.117"/>
      <sheetName val="F_20.06.118"/>
      <sheetName val="F_20.06.119"/>
      <sheetName val="F_20.06.120"/>
      <sheetName val="F_20.06.121"/>
      <sheetName val="F_20.06.122"/>
      <sheetName val="F_20.06.123"/>
      <sheetName val="F_20.06.124"/>
      <sheetName val="F_20.06.125"/>
      <sheetName val="F_20.06.126"/>
      <sheetName val="F_20.06.127"/>
      <sheetName val="F_20.06.128"/>
      <sheetName val="F_20.06.129"/>
      <sheetName val="F_20.06.130"/>
      <sheetName val="F_20.06.131"/>
      <sheetName val="F_20.06.132"/>
      <sheetName val="F_20.06.133"/>
      <sheetName val="F_20.06.134"/>
      <sheetName val="F_20.06.135"/>
      <sheetName val="F_20.06.136"/>
      <sheetName val="F_20.06.137"/>
      <sheetName val="F_20.06.138"/>
      <sheetName val="F_20.06.139"/>
      <sheetName val="F_20.06.140"/>
      <sheetName val="F_20.06.141"/>
      <sheetName val="F_20.06.142"/>
      <sheetName val="F_20.06.143"/>
      <sheetName val="F_20.06.144"/>
      <sheetName val="F_20.06.145"/>
      <sheetName val="F_20.06.146"/>
      <sheetName val="F_20.06.147"/>
      <sheetName val="F_20.06.148"/>
      <sheetName val="F_20.06.149"/>
      <sheetName val="F_20.06.150"/>
      <sheetName val="F_20.06.151"/>
      <sheetName val="F_20.06.152"/>
      <sheetName val="F_20.06.153"/>
      <sheetName val="F_20.06.154"/>
      <sheetName val="F_20.06.155"/>
      <sheetName val="F_20.06.156"/>
      <sheetName val="F_20.06.157"/>
      <sheetName val="F_20.06.158"/>
      <sheetName val="F_20.06.159"/>
      <sheetName val="F_20.06.160"/>
      <sheetName val="F_20.06.161"/>
      <sheetName val="F_20.06.162"/>
      <sheetName val="F_20.06.163"/>
      <sheetName val="F_20.06.164"/>
      <sheetName val="F_20.06.165"/>
      <sheetName val="F_20.06.166"/>
      <sheetName val="F_20.06.167"/>
      <sheetName val="F_20.06.168"/>
      <sheetName val="F_20.06.169"/>
      <sheetName val="F_20.06.170"/>
      <sheetName val="F_20.06.171"/>
      <sheetName val="F_20.06.172"/>
      <sheetName val="F_20.06.173"/>
      <sheetName val="F_20.06.174"/>
      <sheetName val="F_20.06.175"/>
      <sheetName val="F_20.06.176"/>
      <sheetName val="F_20.06.177"/>
      <sheetName val="F_20.06.178"/>
      <sheetName val="F_20.06.179"/>
      <sheetName val="F_20.06.180"/>
      <sheetName val="F_20.06.181"/>
      <sheetName val="F_20.06.182"/>
      <sheetName val="F_20.06.183"/>
      <sheetName val="F_20.06.184"/>
      <sheetName val="F_20.06.185"/>
      <sheetName val="F_20.06.186"/>
      <sheetName val="F_20.06.187"/>
      <sheetName val="F_20.06.188"/>
      <sheetName val="F_20.06.189"/>
      <sheetName val="F_20.06.190"/>
      <sheetName val="F_20.06.191"/>
      <sheetName val="F_20.06.192"/>
      <sheetName val="F_20.06.193"/>
      <sheetName val="F_20.06.194"/>
      <sheetName val="F_20.06.195"/>
      <sheetName val="F_20.06.196"/>
      <sheetName val="F_20.06.197"/>
      <sheetName val="F_20.06.198"/>
      <sheetName val="F_20.06.199"/>
      <sheetName val="F_20.06.200"/>
      <sheetName val="F_20.06.201"/>
      <sheetName val="F_20.06.202"/>
      <sheetName val="F_20.06.203"/>
      <sheetName val="F_20.06.204"/>
      <sheetName val="F_20.06.205"/>
      <sheetName val="F_20.06.206"/>
      <sheetName val="F_20.06.207"/>
      <sheetName val="F_20.06.208"/>
      <sheetName val="F_20.06.209"/>
      <sheetName val="F_20.06.210"/>
      <sheetName val="F_20.06.211"/>
      <sheetName val="F_20.06.212"/>
      <sheetName val="F_20.06.213"/>
      <sheetName val="F_20.06.214"/>
      <sheetName val="F_20.06.215"/>
      <sheetName val="F_20.06.216"/>
      <sheetName val="F_20.06.217"/>
      <sheetName val="F_20.06.218"/>
      <sheetName val="F_20.06.219"/>
      <sheetName val="F_20.06.220"/>
      <sheetName val="F_20.06.221"/>
      <sheetName val="F_20.06.222"/>
      <sheetName val="F_20.06.223"/>
      <sheetName val="F_20.06.224"/>
      <sheetName val="F_20.06.225"/>
      <sheetName val="F_20.06.226"/>
      <sheetName val="F_20.06.227"/>
      <sheetName val="F_20.06.228"/>
      <sheetName val="F_20.06.229"/>
      <sheetName val="F_20.06.230"/>
      <sheetName val="F_20.06.231"/>
      <sheetName val="F_20.06.232"/>
      <sheetName val="F_20.06.233"/>
      <sheetName val="F_20.06.234"/>
      <sheetName val="F_20.06.235"/>
      <sheetName val="F_20.06.236"/>
      <sheetName val="F_20.06.237"/>
      <sheetName val="F_20.06.238"/>
      <sheetName val="F_20.07.1.1"/>
      <sheetName val="F_20.07.1.2"/>
      <sheetName val="F_20.07.1.3"/>
      <sheetName val="F_20.07.1.4"/>
      <sheetName val="F_20.07.1.5"/>
      <sheetName val="F_20.07.1.6"/>
      <sheetName val="F_20.07.1.7"/>
      <sheetName val="F_20.07.1.8"/>
      <sheetName val="F_20.07.1.9"/>
      <sheetName val="F_20.07.1.10"/>
      <sheetName val="F_20.07.1.11"/>
      <sheetName val="F_20.07.1.12"/>
      <sheetName val="F_20.07.1.13"/>
      <sheetName val="F_20.07.1.14"/>
      <sheetName val="F_20.07.1.15"/>
      <sheetName val="F_20.07.1.16"/>
      <sheetName val="F_20.07.1.17"/>
      <sheetName val="F_20.07.1.18"/>
      <sheetName val="F_20.07.1.19"/>
      <sheetName val="F_20.07.1.20"/>
      <sheetName val="F_20.07.1.21"/>
      <sheetName val="F_20.07.1.22"/>
      <sheetName val="F_20.07.1.23"/>
      <sheetName val="F_20.07.1.24"/>
      <sheetName val="F_20.07.1.25"/>
      <sheetName val="F_20.07.1.26"/>
      <sheetName val="F_20.07.1.27"/>
      <sheetName val="F_20.07.1.28"/>
      <sheetName val="F_20.07.1.29"/>
      <sheetName val="F_20.07.1.30"/>
      <sheetName val="F_20.07.1.31"/>
      <sheetName val="F_20.07.1.32"/>
      <sheetName val="F_20.07.1.33"/>
      <sheetName val="F_20.07.1.34"/>
      <sheetName val="F_20.07.1.35"/>
      <sheetName val="F_20.07.1.36"/>
      <sheetName val="F_20.07.1.37"/>
      <sheetName val="F_20.07.1.38"/>
      <sheetName val="F_20.07.1.39"/>
      <sheetName val="F_20.07.1.40"/>
      <sheetName val="F_20.07.1.41"/>
      <sheetName val="F_20.07.1.42"/>
      <sheetName val="F_20.07.1.43"/>
      <sheetName val="F_20.07.1.44"/>
      <sheetName val="F_20.07.1.45"/>
      <sheetName val="F_20.07.1.46"/>
      <sheetName val="F_20.07.1.47"/>
      <sheetName val="F_20.07.1.48"/>
      <sheetName val="F_20.07.1.49"/>
      <sheetName val="F_20.07.1.50"/>
      <sheetName val="F_20.07.1.51"/>
      <sheetName val="F_20.07.1.52"/>
      <sheetName val="F_20.07.1.53"/>
      <sheetName val="F_20.07.1.54"/>
      <sheetName val="F_20.07.1.55"/>
      <sheetName val="F_20.07.1.56"/>
      <sheetName val="F_20.07.1.57"/>
      <sheetName val="F_20.07.1.58"/>
      <sheetName val="F_20.07.1.59"/>
      <sheetName val="F_20.07.1.60"/>
      <sheetName val="F_20.07.1.61"/>
      <sheetName val="F_20.07.1.62"/>
      <sheetName val="F_20.07.1.63"/>
      <sheetName val="F_20.07.1.64"/>
      <sheetName val="F_20.07.1.65"/>
      <sheetName val="F_20.07.1.66"/>
      <sheetName val="F_20.07.1.67"/>
      <sheetName val="F_20.07.1.68"/>
      <sheetName val="F_20.07.1.69"/>
      <sheetName val="F_20.07.1.70"/>
      <sheetName val="F_20.07.1.71"/>
      <sheetName val="F_20.07.1.72"/>
      <sheetName val="F_20.07.1.73"/>
      <sheetName val="F_20.07.1.74"/>
      <sheetName val="F_20.07.1.75"/>
      <sheetName val="F_20.07.1.76"/>
      <sheetName val="F_20.07.1.77"/>
      <sheetName val="F_20.07.1.78"/>
      <sheetName val="F_20.07.1.79"/>
      <sheetName val="F_20.07.1.80"/>
      <sheetName val="F_20.07.1.81"/>
      <sheetName val="F_20.07.1.82"/>
      <sheetName val="F_20.07.1.83"/>
      <sheetName val="F_20.07.1.84"/>
      <sheetName val="F_20.07.1.85"/>
      <sheetName val="F_20.07.1.86"/>
      <sheetName val="F_20.07.1.87"/>
      <sheetName val="F_20.07.1.88"/>
      <sheetName val="F_20.07.1.89"/>
      <sheetName val="F_20.07.1.90"/>
      <sheetName val="F_20.07.1.91"/>
      <sheetName val="F_20.07.1.92"/>
      <sheetName val="F_20.07.1.93"/>
      <sheetName val="F_20.07.1.94"/>
      <sheetName val="F_20.07.1.95"/>
      <sheetName val="F_20.07.1.96"/>
      <sheetName val="F_20.07.1.97"/>
      <sheetName val="F_20.07.1.98"/>
      <sheetName val="F_20.07.1.99"/>
      <sheetName val="F_20.07.1.100"/>
      <sheetName val="F_20.07.1.101"/>
      <sheetName val="F_20.07.1.102"/>
      <sheetName val="F_20.07.1.103"/>
      <sheetName val="F_20.07.1.104"/>
      <sheetName val="F_20.07.1.105"/>
      <sheetName val="F_20.07.1.106"/>
      <sheetName val="F_20.07.1.107"/>
      <sheetName val="F_20.07.1.108"/>
      <sheetName val="F_20.07.1.109"/>
      <sheetName val="F_20.07.1.110"/>
      <sheetName val="F_20.07.1.111"/>
      <sheetName val="F_20.07.1.112"/>
      <sheetName val="F_20.07.1.113"/>
      <sheetName val="F_20.07.1.114"/>
      <sheetName val="F_20.07.1.115"/>
      <sheetName val="F_20.07.1.116"/>
      <sheetName val="F_20.07.1.117"/>
      <sheetName val="F_20.07.1.118"/>
      <sheetName val="F_20.07.1.119"/>
      <sheetName val="F_20.07.1.120"/>
      <sheetName val="F_20.07.1.121"/>
      <sheetName val="F_20.07.1.122"/>
      <sheetName val="F_20.07.1.123"/>
      <sheetName val="F_20.07.1.124"/>
      <sheetName val="F_20.07.1.125"/>
      <sheetName val="F_20.07.1.126"/>
      <sheetName val="F_20.07.1.127"/>
      <sheetName val="F_20.07.1.128"/>
      <sheetName val="F_20.07.1.129"/>
      <sheetName val="F_20.07.1.130"/>
      <sheetName val="F_20.07.1.131"/>
      <sheetName val="F_20.07.1.132"/>
      <sheetName val="F_20.07.1.133"/>
      <sheetName val="F_20.07.1.134"/>
      <sheetName val="F_20.07.1.135"/>
      <sheetName val="F_20.07.1.136"/>
      <sheetName val="F_20.07.1.137"/>
      <sheetName val="F_20.07.1.138"/>
      <sheetName val="F_20.07.1.139"/>
      <sheetName val="F_20.07.1.140"/>
      <sheetName val="F_20.07.1.141"/>
      <sheetName val="F_20.07.1.142"/>
      <sheetName val="F_20.07.1.143"/>
      <sheetName val="F_20.07.1.144"/>
      <sheetName val="F_20.07.1.145"/>
      <sheetName val="F_20.07.1.146"/>
      <sheetName val="F_20.07.1.147"/>
      <sheetName val="F_20.07.1.148"/>
      <sheetName val="F_20.07.1.149"/>
      <sheetName val="F_20.07.1.150"/>
      <sheetName val="F_20.07.1.151"/>
      <sheetName val="F_20.07.1.152"/>
      <sheetName val="F_20.07.1.153"/>
      <sheetName val="F_20.07.1.154"/>
      <sheetName val="F_20.07.1.155"/>
      <sheetName val="F_20.07.1.156"/>
      <sheetName val="F_20.07.1.157"/>
      <sheetName val="F_20.07.1.158"/>
      <sheetName val="F_20.07.1.159"/>
      <sheetName val="F_20.07.1.160"/>
      <sheetName val="F_20.07.1.161"/>
      <sheetName val="F_20.07.1.162"/>
      <sheetName val="F_20.07.1.163"/>
      <sheetName val="F_20.07.1.164"/>
      <sheetName val="F_20.07.1.165"/>
      <sheetName val="F_20.07.1.166"/>
      <sheetName val="F_20.07.1.167"/>
      <sheetName val="F_20.07.1.168"/>
      <sheetName val="F_20.07.1.169"/>
      <sheetName val="F_20.07.1.170"/>
      <sheetName val="F_20.07.1.171"/>
      <sheetName val="F_20.07.1.172"/>
      <sheetName val="F_20.07.1.173"/>
      <sheetName val="F_20.07.1.174"/>
      <sheetName val="F_20.07.1.175"/>
      <sheetName val="F_20.07.1.176"/>
      <sheetName val="F_20.07.1.177"/>
      <sheetName val="F_20.07.1.178"/>
      <sheetName val="F_20.07.1.179"/>
      <sheetName val="F_20.07.1.180"/>
      <sheetName val="F_20.07.1.181"/>
      <sheetName val="F_20.07.1.182"/>
      <sheetName val="F_20.07.1.183"/>
      <sheetName val="F_20.07.1.184"/>
      <sheetName val="F_20.07.1.185"/>
      <sheetName val="F_20.07.1.186"/>
      <sheetName val="F_20.07.1.187"/>
      <sheetName val="F_20.07.1.188"/>
      <sheetName val="F_20.07.1.189"/>
      <sheetName val="F_20.07.1.190"/>
      <sheetName val="F_20.07.1.191"/>
      <sheetName val="F_20.07.1.192"/>
      <sheetName val="F_20.07.1.193"/>
      <sheetName val="F_20.07.1.194"/>
      <sheetName val="F_20.07.1.195"/>
      <sheetName val="F_20.07.1.196"/>
      <sheetName val="F_20.07.1.197"/>
      <sheetName val="F_20.07.1.198"/>
      <sheetName val="F_20.07.1.199"/>
      <sheetName val="F_20.07.1.200"/>
      <sheetName val="F_20.07.1.201"/>
      <sheetName val="F_20.07.1.202"/>
      <sheetName val="F_20.07.1.203"/>
      <sheetName val="F_20.07.1.204"/>
      <sheetName val="F_20.07.1.205"/>
      <sheetName val="F_20.07.1.206"/>
      <sheetName val="F_20.07.1.207"/>
      <sheetName val="F_20.07.1.208"/>
      <sheetName val="F_20.07.1.209"/>
      <sheetName val="F_20.07.1.210"/>
      <sheetName val="F_20.07.1.211"/>
      <sheetName val="F_20.07.1.212"/>
      <sheetName val="F_20.07.1.213"/>
      <sheetName val="F_20.07.1.214"/>
      <sheetName val="F_20.07.1.215"/>
      <sheetName val="F_20.07.1.216"/>
      <sheetName val="F_20.07.1.217"/>
      <sheetName val="F_20.07.1.218"/>
      <sheetName val="F_20.07.1.219"/>
      <sheetName val="F_20.07.1.220"/>
      <sheetName val="F_20.07.1.221"/>
      <sheetName val="F_20.07.1.222"/>
      <sheetName val="F_20.07.1.223"/>
      <sheetName val="F_20.07.1.224"/>
      <sheetName val="F_20.07.1.225"/>
      <sheetName val="F_20.07.1.226"/>
      <sheetName val="F_20.07.1.227"/>
      <sheetName val="F_20.07.1.228"/>
      <sheetName val="F_20.07.1.229"/>
      <sheetName val="F_20.07.1.230"/>
      <sheetName val="F_20.07.1.231"/>
      <sheetName val="F_20.07.1.232"/>
      <sheetName val="F_20.07.1.233"/>
      <sheetName val="F_20.07.1.234"/>
      <sheetName val="F_20.07.1.235"/>
      <sheetName val="F_20.07.1.236"/>
      <sheetName val="F_20.07.1.237"/>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9">
          <cell r="R19">
            <v>0</v>
          </cell>
        </row>
      </sheetData>
      <sheetData sheetId="9">
        <row r="15">
          <cell r="R15">
            <v>0</v>
          </cell>
        </row>
      </sheetData>
      <sheetData sheetId="10" refreshError="1"/>
      <sheetData sheetId="11">
        <row r="20">
          <cell r="G20">
            <v>1392444407088</v>
          </cell>
        </row>
      </sheetData>
      <sheetData sheetId="12">
        <row r="18">
          <cell r="E18">
            <v>256585098980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2">
          <cell r="J12">
            <v>471949820585</v>
          </cell>
        </row>
      </sheetData>
      <sheetData sheetId="27" refreshError="1"/>
      <sheetData sheetId="28" refreshError="1"/>
      <sheetData sheetId="29">
        <row r="11">
          <cell r="H11">
            <v>0</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ow r="15">
          <cell r="J15">
            <v>53683839633</v>
          </cell>
        </row>
        <row r="18">
          <cell r="I18">
            <v>265729610044</v>
          </cell>
        </row>
        <row r="36">
          <cell r="I36">
            <v>13911115178</v>
          </cell>
        </row>
        <row r="54">
          <cell r="I54">
            <v>0</v>
          </cell>
        </row>
      </sheetData>
      <sheetData sheetId="48">
        <row r="13">
          <cell r="K13">
            <v>0</v>
          </cell>
        </row>
      </sheetData>
      <sheetData sheetId="49">
        <row r="13">
          <cell r="J13">
            <v>0</v>
          </cell>
        </row>
      </sheetData>
      <sheetData sheetId="50">
        <row r="13">
          <cell r="J13">
            <v>0</v>
          </cell>
        </row>
      </sheetData>
      <sheetData sheetId="51">
        <row r="13">
          <cell r="H13">
            <v>272980909787</v>
          </cell>
        </row>
      </sheetData>
      <sheetData sheetId="52" refreshError="1"/>
      <sheetData sheetId="53" refreshError="1"/>
      <sheetData sheetId="54" refreshError="1"/>
      <sheetData sheetId="55" refreshError="1"/>
      <sheetData sheetId="56">
        <row r="15">
          <cell r="J15">
            <v>0</v>
          </cell>
        </row>
      </sheetData>
      <sheetData sheetId="57">
        <row r="13">
          <cell r="K13">
            <v>0</v>
          </cell>
        </row>
      </sheetData>
      <sheetData sheetId="58">
        <row r="15">
          <cell r="J15">
            <v>0</v>
          </cell>
        </row>
      </sheetData>
      <sheetData sheetId="59">
        <row r="15">
          <cell r="G15">
            <v>4335684</v>
          </cell>
        </row>
      </sheetData>
      <sheetData sheetId="60">
        <row r="15">
          <cell r="J15">
            <v>0</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sheetData sheetId="1255"/>
      <sheetData sheetId="1256"/>
      <sheetData sheetId="1257"/>
      <sheetData sheetId="1258"/>
      <sheetData sheetId="1259"/>
      <sheetData sheetId="1260" refreshError="1"/>
      <sheetData sheetId="1261" refreshError="1"/>
      <sheetData sheetId="1262" refreshError="1"/>
      <sheetData sheetId="1263" refreshError="1"/>
      <sheetData sheetId="1264" refreshError="1"/>
      <sheetData sheetId="1265" refreshError="1"/>
      <sheetData sheetId="1266"/>
      <sheetData sheetId="1267" refreshError="1"/>
      <sheetData sheetId="1268"/>
      <sheetData sheetId="1269"/>
      <sheetData sheetId="1270"/>
      <sheetData sheetId="1271"/>
      <sheetData sheetId="1272"/>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0000"/>
  </sheetPr>
  <dimension ref="B1:D61"/>
  <sheetViews>
    <sheetView workbookViewId="0">
      <selection activeCell="C15" sqref="C15"/>
    </sheetView>
  </sheetViews>
  <sheetFormatPr defaultRowHeight="14.4" x14ac:dyDescent="0.3"/>
  <cols>
    <col min="2" max="2" width="12" customWidth="1"/>
    <col min="3" max="3" width="112.33203125" customWidth="1"/>
  </cols>
  <sheetData>
    <row r="1" spans="2:3" x14ac:dyDescent="0.3">
      <c r="B1" s="504"/>
    </row>
    <row r="2" spans="2:3" ht="28.8" x14ac:dyDescent="0.3">
      <c r="B2" s="507" t="s">
        <v>1895</v>
      </c>
      <c r="C2" s="806" t="s">
        <v>2103</v>
      </c>
    </row>
    <row r="3" spans="2:3" x14ac:dyDescent="0.3">
      <c r="B3" s="507"/>
      <c r="C3" s="502" t="s">
        <v>2104</v>
      </c>
    </row>
    <row r="4" spans="2:3" x14ac:dyDescent="0.3">
      <c r="B4" s="504"/>
      <c r="C4" s="502" t="s">
        <v>2105</v>
      </c>
    </row>
    <row r="5" spans="2:3" x14ac:dyDescent="0.3">
      <c r="B5" s="504"/>
      <c r="C5" s="502" t="s">
        <v>2106</v>
      </c>
    </row>
    <row r="6" spans="2:3" x14ac:dyDescent="0.3">
      <c r="B6" s="504"/>
      <c r="C6" s="502" t="s">
        <v>2113</v>
      </c>
    </row>
    <row r="7" spans="2:3" ht="28.8" x14ac:dyDescent="0.3">
      <c r="B7" s="504"/>
      <c r="C7" s="502" t="s">
        <v>2050</v>
      </c>
    </row>
    <row r="8" spans="2:3" ht="65.400000000000006" customHeight="1" x14ac:dyDescent="0.3">
      <c r="B8" s="504"/>
      <c r="C8" s="749" t="s">
        <v>2116</v>
      </c>
    </row>
    <row r="9" spans="2:3" x14ac:dyDescent="0.3">
      <c r="B9" s="504"/>
      <c r="C9" s="775" t="s">
        <v>2118</v>
      </c>
    </row>
    <row r="10" spans="2:3" ht="60.6" customHeight="1" x14ac:dyDescent="0.3">
      <c r="C10" s="749" t="s">
        <v>2046</v>
      </c>
    </row>
    <row r="11" spans="2:3" ht="24" customHeight="1" x14ac:dyDescent="0.3">
      <c r="C11" s="540" t="s">
        <v>2047</v>
      </c>
    </row>
    <row r="12" spans="2:3" ht="77.400000000000006" customHeight="1" x14ac:dyDescent="0.3">
      <c r="C12" s="749" t="s">
        <v>2119</v>
      </c>
    </row>
    <row r="13" spans="2:3" ht="12.6" customHeight="1" x14ac:dyDescent="0.3">
      <c r="C13" s="775" t="s">
        <v>2089</v>
      </c>
    </row>
    <row r="14" spans="2:3" ht="16.2" customHeight="1" x14ac:dyDescent="0.3">
      <c r="C14" s="775" t="s">
        <v>2090</v>
      </c>
    </row>
    <row r="15" spans="2:3" ht="180.6" customHeight="1" x14ac:dyDescent="0.3">
      <c r="C15" s="749" t="s">
        <v>2117</v>
      </c>
    </row>
    <row r="16" spans="2:3" ht="14.4" customHeight="1" x14ac:dyDescent="0.3">
      <c r="C16" s="775" t="s">
        <v>2092</v>
      </c>
    </row>
    <row r="17" spans="2:4" ht="16.8" customHeight="1" x14ac:dyDescent="0.3">
      <c r="C17" s="775" t="s">
        <v>2091</v>
      </c>
    </row>
    <row r="18" spans="2:4" ht="14.4" customHeight="1" x14ac:dyDescent="0.3">
      <c r="C18" s="775" t="s">
        <v>2120</v>
      </c>
    </row>
    <row r="19" spans="2:4" ht="66" customHeight="1" x14ac:dyDescent="0.3">
      <c r="C19" s="749" t="s">
        <v>2048</v>
      </c>
    </row>
    <row r="20" spans="2:4" ht="163.19999999999999" customHeight="1" x14ac:dyDescent="0.3">
      <c r="C20" s="502" t="s">
        <v>2114</v>
      </c>
    </row>
    <row r="21" spans="2:4" x14ac:dyDescent="0.3">
      <c r="C21" s="540"/>
    </row>
    <row r="22" spans="2:4" ht="86.4" x14ac:dyDescent="0.3">
      <c r="B22" s="510" t="s">
        <v>1889</v>
      </c>
      <c r="C22" s="541" t="s">
        <v>2122</v>
      </c>
    </row>
    <row r="24" spans="2:4" x14ac:dyDescent="0.3">
      <c r="B24" s="507" t="s">
        <v>1858</v>
      </c>
      <c r="C24" s="502" t="s">
        <v>1859</v>
      </c>
      <c r="D24" s="498"/>
    </row>
    <row r="25" spans="2:4" x14ac:dyDescent="0.3">
      <c r="B25" s="504"/>
      <c r="C25" s="502" t="s">
        <v>1860</v>
      </c>
      <c r="D25" s="499"/>
    </row>
    <row r="26" spans="2:4" x14ac:dyDescent="0.3">
      <c r="B26" s="504"/>
      <c r="C26" s="802" t="s">
        <v>2098</v>
      </c>
      <c r="D26" s="500"/>
    </row>
    <row r="27" spans="2:4" ht="28.8" x14ac:dyDescent="0.3">
      <c r="B27" s="504"/>
      <c r="C27" s="505" t="s">
        <v>2097</v>
      </c>
      <c r="D27" s="501"/>
    </row>
    <row r="28" spans="2:4" x14ac:dyDescent="0.3">
      <c r="B28" s="504"/>
      <c r="C28" s="505"/>
      <c r="D28" s="509"/>
    </row>
    <row r="29" spans="2:4" ht="27.6" x14ac:dyDescent="0.3">
      <c r="B29" s="504"/>
      <c r="C29" s="508" t="s">
        <v>1947</v>
      </c>
    </row>
    <row r="60" spans="3:3" x14ac:dyDescent="0.3">
      <c r="C60" s="28" t="s">
        <v>2094</v>
      </c>
    </row>
    <row r="61" spans="3:3" x14ac:dyDescent="0.3">
      <c r="C61" s="28" t="s">
        <v>2095</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headerFooter>
    <oddHeader>&amp;C&amp;"Calibri"&amp;10&amp;K000000Public&amp;1#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9995-47AF-47CC-82D8-49C7FE3A0D66}">
  <sheetPr codeName="List10">
    <tabColor rgb="FF92D050"/>
  </sheetPr>
  <dimension ref="A3:C10"/>
  <sheetViews>
    <sheetView showGridLines="0" view="pageLayout" zoomScaleNormal="100" workbookViewId="0">
      <selection activeCell="F12" sqref="F12"/>
    </sheetView>
  </sheetViews>
  <sheetFormatPr defaultRowHeight="14.4" x14ac:dyDescent="0.3"/>
  <cols>
    <col min="1" max="1" width="6.109375" customWidth="1"/>
    <col min="2" max="2" width="74.109375" customWidth="1"/>
    <col min="3" max="3" width="19.109375" customWidth="1"/>
  </cols>
  <sheetData>
    <row r="3" spans="1:3" x14ac:dyDescent="0.3">
      <c r="A3" s="5" t="s">
        <v>2</v>
      </c>
    </row>
    <row r="7" spans="1:3" x14ac:dyDescent="0.3">
      <c r="C7" s="25" t="s">
        <v>6</v>
      </c>
    </row>
    <row r="8" spans="1:3" x14ac:dyDescent="0.3">
      <c r="A8" s="755"/>
      <c r="B8" s="12"/>
      <c r="C8" s="25" t="s">
        <v>9</v>
      </c>
    </row>
    <row r="9" spans="1:3" ht="15.75" customHeight="1" x14ac:dyDescent="0.3">
      <c r="A9" s="25">
        <v>1</v>
      </c>
      <c r="B9" s="11" t="s">
        <v>109</v>
      </c>
      <c r="C9" s="25">
        <v>0</v>
      </c>
    </row>
    <row r="10" spans="1:3" x14ac:dyDescent="0.3">
      <c r="A10" s="25">
        <v>2</v>
      </c>
      <c r="B10" s="11" t="s">
        <v>110</v>
      </c>
      <c r="C10" s="25">
        <v>0</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List100">
    <tabColor rgb="FF0070C0"/>
    <pageSetUpPr fitToPage="1"/>
  </sheetPr>
  <dimension ref="B2:L16"/>
  <sheetViews>
    <sheetView showGridLines="0" workbookViewId="0">
      <selection activeCell="B3" sqref="B3"/>
    </sheetView>
  </sheetViews>
  <sheetFormatPr defaultRowHeight="14.4" x14ac:dyDescent="0.3"/>
  <cols>
    <col min="12" max="12" width="53" customWidth="1"/>
  </cols>
  <sheetData>
    <row r="2" spans="2:12" x14ac:dyDescent="0.3">
      <c r="B2" t="s">
        <v>1805</v>
      </c>
    </row>
    <row r="3" spans="2:12" x14ac:dyDescent="0.3">
      <c r="B3" t="s">
        <v>1806</v>
      </c>
    </row>
    <row r="5" spans="2:12" x14ac:dyDescent="0.3">
      <c r="B5" s="1183" t="s">
        <v>1168</v>
      </c>
      <c r="C5" s="1184"/>
      <c r="D5" s="1184"/>
      <c r="E5" s="1184"/>
      <c r="F5" s="1184"/>
      <c r="G5" s="1184"/>
      <c r="H5" s="1184"/>
      <c r="I5" s="1184"/>
      <c r="J5" s="1184"/>
      <c r="K5" s="1184"/>
      <c r="L5" s="1185"/>
    </row>
    <row r="6" spans="2:12" x14ac:dyDescent="0.3">
      <c r="B6" s="1186" t="s">
        <v>1169</v>
      </c>
      <c r="C6" s="1181"/>
      <c r="D6" s="1181"/>
      <c r="E6" s="1181"/>
      <c r="F6" s="1181"/>
      <c r="G6" s="1181"/>
      <c r="H6" s="1181"/>
      <c r="I6" s="1181"/>
      <c r="J6" s="1181"/>
      <c r="K6" s="1181"/>
      <c r="L6" s="1187"/>
    </row>
    <row r="7" spans="2:12" ht="22.5" customHeight="1" x14ac:dyDescent="0.3">
      <c r="B7" s="1186" t="s">
        <v>1170</v>
      </c>
      <c r="C7" s="1181"/>
      <c r="D7" s="1181"/>
      <c r="E7" s="1181"/>
      <c r="F7" s="1181"/>
      <c r="G7" s="1181"/>
      <c r="H7" s="1181"/>
      <c r="I7" s="1181"/>
      <c r="J7" s="1181"/>
      <c r="K7" s="1181"/>
      <c r="L7" s="1187"/>
    </row>
    <row r="8" spans="2:12" x14ac:dyDescent="0.3">
      <c r="B8" s="1186" t="s">
        <v>1171</v>
      </c>
      <c r="C8" s="1181"/>
      <c r="D8" s="1181"/>
      <c r="E8" s="1181"/>
      <c r="F8" s="1181"/>
      <c r="G8" s="1181"/>
      <c r="H8" s="1181"/>
      <c r="I8" s="1181"/>
      <c r="J8" s="1181"/>
      <c r="K8" s="1181"/>
      <c r="L8" s="1187"/>
    </row>
    <row r="9" spans="2:12" ht="22.5" customHeight="1" x14ac:dyDescent="0.3">
      <c r="B9" s="1186" t="s">
        <v>1172</v>
      </c>
      <c r="C9" s="1181"/>
      <c r="D9" s="1181"/>
      <c r="E9" s="1181"/>
      <c r="F9" s="1181"/>
      <c r="G9" s="1181"/>
      <c r="H9" s="1181"/>
      <c r="I9" s="1181"/>
      <c r="J9" s="1181"/>
      <c r="K9" s="1181"/>
      <c r="L9" s="1187"/>
    </row>
    <row r="10" spans="2:12" ht="22.5" customHeight="1" x14ac:dyDescent="0.3">
      <c r="B10" s="1188" t="s">
        <v>1173</v>
      </c>
      <c r="C10" s="1189"/>
      <c r="D10" s="1189"/>
      <c r="E10" s="1189"/>
      <c r="F10" s="1189"/>
      <c r="G10" s="1189"/>
      <c r="H10" s="1189"/>
      <c r="I10" s="1189"/>
      <c r="J10" s="1189"/>
      <c r="K10" s="1189"/>
      <c r="L10" s="1190"/>
    </row>
    <row r="11" spans="2:12" ht="22.5" customHeight="1" x14ac:dyDescent="0.3"/>
    <row r="12" spans="2:12" ht="22.5" customHeight="1" x14ac:dyDescent="0.3">
      <c r="B12" s="1182"/>
      <c r="C12" s="1182"/>
      <c r="D12" s="1182"/>
      <c r="E12" s="1182"/>
      <c r="F12" s="1182"/>
      <c r="G12" s="1182"/>
      <c r="H12" s="1182"/>
      <c r="I12" s="1182"/>
      <c r="J12" s="1182"/>
      <c r="K12" s="1182"/>
      <c r="L12" s="1182"/>
    </row>
    <row r="13" spans="2:12" ht="22.5" customHeight="1" x14ac:dyDescent="0.3">
      <c r="B13" s="1181"/>
      <c r="C13" s="1181"/>
      <c r="D13" s="1181"/>
      <c r="E13" s="1181"/>
      <c r="F13" s="1181"/>
      <c r="G13" s="1181"/>
      <c r="H13" s="1181"/>
      <c r="I13" s="1181"/>
      <c r="J13" s="1181"/>
      <c r="K13" s="1181"/>
      <c r="L13" s="1181"/>
    </row>
    <row r="14" spans="2:12" ht="22.5" customHeight="1" x14ac:dyDescent="0.3">
      <c r="B14" s="1182"/>
      <c r="C14" s="1182"/>
      <c r="D14" s="1182"/>
      <c r="E14" s="1182"/>
      <c r="F14" s="1182"/>
      <c r="G14" s="1182"/>
      <c r="H14" s="1182"/>
      <c r="I14" s="1182"/>
      <c r="J14" s="1182"/>
      <c r="K14" s="1182"/>
      <c r="L14" s="1182"/>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69FED-E4EC-4672-9817-B2F3E2063767}">
  <sheetPr codeName="List101">
    <tabColor rgb="FF92D050"/>
    <pageSetUpPr fitToPage="1"/>
  </sheetPr>
  <dimension ref="B2:S70"/>
  <sheetViews>
    <sheetView showGridLines="0" topLeftCell="A67" zoomScaleNormal="100" zoomScalePageLayoutView="90" workbookViewId="0">
      <selection activeCell="C57" sqref="C57:S57"/>
    </sheetView>
  </sheetViews>
  <sheetFormatPr defaultRowHeight="14.4" x14ac:dyDescent="0.3"/>
  <cols>
    <col min="19" max="19" width="16.33203125" customWidth="1"/>
  </cols>
  <sheetData>
    <row r="2" spans="2:19" ht="18" x14ac:dyDescent="0.35">
      <c r="B2" s="569" t="s">
        <v>1168</v>
      </c>
      <c r="C2" s="570"/>
      <c r="D2" s="1134"/>
      <c r="E2" s="1134"/>
      <c r="F2" s="1134"/>
      <c r="G2" s="1134"/>
      <c r="H2" s="1134"/>
      <c r="I2" s="1134"/>
      <c r="J2" s="1134"/>
      <c r="K2" s="1134"/>
      <c r="L2" s="1134"/>
      <c r="M2" s="1134"/>
      <c r="N2" s="1134"/>
      <c r="O2" s="1134"/>
      <c r="P2" s="1134"/>
      <c r="Q2" s="1134"/>
      <c r="R2" s="1134"/>
      <c r="S2" s="1134"/>
    </row>
    <row r="3" spans="2:19" x14ac:dyDescent="0.3">
      <c r="B3" s="28"/>
      <c r="C3" s="28"/>
      <c r="D3" s="28"/>
      <c r="E3" s="28"/>
      <c r="F3" s="28"/>
      <c r="G3" s="28"/>
      <c r="H3" s="28"/>
      <c r="I3" s="28"/>
      <c r="J3" s="28"/>
      <c r="K3" s="28"/>
      <c r="L3" s="28"/>
      <c r="M3" s="28"/>
      <c r="N3" s="28"/>
      <c r="O3" s="28"/>
      <c r="P3" s="28"/>
      <c r="Q3" s="28"/>
      <c r="R3" s="28"/>
      <c r="S3" s="28"/>
    </row>
    <row r="4" spans="2:19" x14ac:dyDescent="0.3">
      <c r="B4" s="28" t="s">
        <v>1174</v>
      </c>
      <c r="C4" s="28"/>
      <c r="D4" s="28"/>
      <c r="E4" s="28"/>
      <c r="F4" s="28"/>
      <c r="G4" s="28"/>
      <c r="H4" s="28"/>
      <c r="I4" s="28"/>
      <c r="J4" s="28"/>
      <c r="K4" s="28"/>
      <c r="L4" s="28"/>
      <c r="M4" s="28"/>
      <c r="N4" s="28"/>
      <c r="O4" s="28"/>
      <c r="P4" s="28"/>
      <c r="Q4" s="28"/>
      <c r="R4" s="28"/>
      <c r="S4" s="28"/>
    </row>
    <row r="5" spans="2:19" x14ac:dyDescent="0.3">
      <c r="B5" s="1142" t="s">
        <v>1175</v>
      </c>
      <c r="C5" s="1142"/>
      <c r="D5" s="1142"/>
      <c r="E5" s="1142"/>
      <c r="F5" s="1142"/>
      <c r="G5" s="1142"/>
      <c r="H5" s="1142"/>
      <c r="I5" s="1142"/>
      <c r="J5" s="1142"/>
      <c r="K5" s="1142"/>
      <c r="L5" s="1142"/>
      <c r="M5" s="1142"/>
      <c r="N5" s="1142"/>
      <c r="O5" s="1142"/>
      <c r="P5" s="1142"/>
      <c r="Q5" s="1142"/>
      <c r="R5" s="1142"/>
      <c r="S5" s="1142"/>
    </row>
    <row r="6" spans="2:19" x14ac:dyDescent="0.3">
      <c r="B6" s="1563" t="s">
        <v>116</v>
      </c>
      <c r="C6" s="1566" t="s">
        <v>1176</v>
      </c>
      <c r="D6" s="1566"/>
      <c r="E6" s="1566"/>
      <c r="F6" s="1566"/>
      <c r="G6" s="1566"/>
      <c r="H6" s="1566"/>
      <c r="I6" s="1566"/>
      <c r="J6" s="1566"/>
      <c r="K6" s="1566"/>
      <c r="L6" s="1566"/>
      <c r="M6" s="1566"/>
      <c r="N6" s="1566"/>
      <c r="O6" s="1566"/>
      <c r="P6" s="1566"/>
      <c r="Q6" s="1566"/>
      <c r="R6" s="1566"/>
      <c r="S6" s="1566"/>
    </row>
    <row r="7" spans="2:19" ht="25.95" customHeight="1" x14ac:dyDescent="0.3">
      <c r="B7" s="1563"/>
      <c r="C7" s="274" t="s">
        <v>1177</v>
      </c>
      <c r="D7" s="1565" t="s">
        <v>1178</v>
      </c>
      <c r="E7" s="1565"/>
      <c r="F7" s="1565"/>
      <c r="G7" s="1565"/>
      <c r="H7" s="1565"/>
      <c r="I7" s="1565"/>
      <c r="J7" s="1565"/>
      <c r="K7" s="1565"/>
      <c r="L7" s="1565"/>
      <c r="M7" s="1565"/>
      <c r="N7" s="1565"/>
      <c r="O7" s="1565"/>
      <c r="P7" s="1565"/>
      <c r="Q7" s="1565"/>
      <c r="R7" s="1565"/>
      <c r="S7" s="1565"/>
    </row>
    <row r="8" spans="2:19" ht="27" customHeight="1" x14ac:dyDescent="0.3">
      <c r="B8" s="1563"/>
      <c r="C8" s="274" t="s">
        <v>1177</v>
      </c>
      <c r="D8" s="1565" t="s">
        <v>1179</v>
      </c>
      <c r="E8" s="1565"/>
      <c r="F8" s="1565"/>
      <c r="G8" s="1565"/>
      <c r="H8" s="1565"/>
      <c r="I8" s="1565"/>
      <c r="J8" s="1565"/>
      <c r="K8" s="1565"/>
      <c r="L8" s="1565"/>
      <c r="M8" s="1565"/>
      <c r="N8" s="1565"/>
      <c r="O8" s="1565"/>
      <c r="P8" s="1565"/>
      <c r="Q8" s="1565"/>
      <c r="R8" s="1565"/>
      <c r="S8" s="1565"/>
    </row>
    <row r="9" spans="2:19" x14ac:dyDescent="0.3">
      <c r="B9" s="1563"/>
      <c r="C9" s="274" t="s">
        <v>1177</v>
      </c>
      <c r="D9" s="1565" t="s">
        <v>1180</v>
      </c>
      <c r="E9" s="1565"/>
      <c r="F9" s="1565"/>
      <c r="G9" s="1565"/>
      <c r="H9" s="1565"/>
      <c r="I9" s="1565"/>
      <c r="J9" s="1565"/>
      <c r="K9" s="1565"/>
      <c r="L9" s="1565"/>
      <c r="M9" s="1565"/>
      <c r="N9" s="1565"/>
      <c r="O9" s="1565"/>
      <c r="P9" s="1565"/>
      <c r="Q9" s="1565"/>
      <c r="R9" s="1565"/>
      <c r="S9" s="1565"/>
    </row>
    <row r="10" spans="2:19" x14ac:dyDescent="0.3">
      <c r="B10" s="1563"/>
      <c r="C10" s="274" t="s">
        <v>1177</v>
      </c>
      <c r="D10" s="1566" t="s">
        <v>1181</v>
      </c>
      <c r="E10" s="1566"/>
      <c r="F10" s="1566"/>
      <c r="G10" s="1566"/>
      <c r="H10" s="1566"/>
      <c r="I10" s="1566"/>
      <c r="J10" s="1566"/>
      <c r="K10" s="1566"/>
      <c r="L10" s="1566"/>
      <c r="M10" s="1566"/>
      <c r="N10" s="1566"/>
      <c r="O10" s="1566"/>
      <c r="P10" s="1566"/>
      <c r="Q10" s="1566"/>
      <c r="R10" s="1566"/>
      <c r="S10" s="1566"/>
    </row>
    <row r="11" spans="2:19" x14ac:dyDescent="0.3">
      <c r="B11" s="1133"/>
      <c r="C11" s="274"/>
      <c r="D11" s="1134"/>
      <c r="E11" s="1134"/>
      <c r="F11" s="1134"/>
      <c r="G11" s="1134"/>
      <c r="H11" s="1134"/>
      <c r="I11" s="1134"/>
      <c r="J11" s="1134"/>
      <c r="K11" s="1134"/>
      <c r="L11" s="1134"/>
      <c r="M11" s="1134"/>
      <c r="N11" s="1134"/>
      <c r="O11" s="1134"/>
      <c r="P11" s="1134"/>
      <c r="Q11" s="1134"/>
      <c r="R11" s="1134"/>
      <c r="S11" s="1134"/>
    </row>
    <row r="12" spans="2:19" s="1138" customFormat="1" ht="30" customHeight="1" x14ac:dyDescent="0.3">
      <c r="B12" s="1137"/>
      <c r="C12" s="1560" t="s">
        <v>2220</v>
      </c>
      <c r="D12" s="1560"/>
      <c r="E12" s="1560"/>
      <c r="F12" s="1560"/>
      <c r="G12" s="1560"/>
      <c r="H12" s="1560"/>
      <c r="I12" s="1560"/>
      <c r="J12" s="1560"/>
      <c r="K12" s="1560"/>
      <c r="L12" s="1560"/>
      <c r="M12" s="1560"/>
      <c r="N12" s="1560"/>
      <c r="O12" s="1560"/>
      <c r="P12" s="1560"/>
      <c r="Q12" s="1560"/>
      <c r="R12" s="1560"/>
      <c r="S12" s="1560"/>
    </row>
    <row r="13" spans="2:19" ht="28.2" customHeight="1" x14ac:dyDescent="0.3">
      <c r="B13" s="1133"/>
      <c r="C13" s="1573" t="s">
        <v>2221</v>
      </c>
      <c r="D13" s="1573"/>
      <c r="E13" s="1573"/>
      <c r="F13" s="1573"/>
      <c r="G13" s="1573"/>
      <c r="H13" s="1573"/>
      <c r="I13" s="1573"/>
      <c r="J13" s="1573"/>
      <c r="K13" s="1573"/>
      <c r="L13" s="1573"/>
      <c r="M13" s="1573"/>
      <c r="N13" s="1573"/>
      <c r="O13" s="1573"/>
      <c r="P13" s="1573"/>
      <c r="Q13" s="1573"/>
      <c r="R13" s="1573"/>
      <c r="S13" s="1573"/>
    </row>
    <row r="14" spans="2:19" ht="28.2" customHeight="1" x14ac:dyDescent="0.3">
      <c r="B14" s="1133"/>
      <c r="C14" s="1560" t="s">
        <v>2222</v>
      </c>
      <c r="D14" s="1560"/>
      <c r="E14" s="1560"/>
      <c r="F14" s="1560"/>
      <c r="G14" s="1560"/>
      <c r="H14" s="1560"/>
      <c r="I14" s="1560"/>
      <c r="J14" s="1560"/>
      <c r="K14" s="1560"/>
      <c r="L14" s="1560"/>
      <c r="M14" s="1560"/>
      <c r="N14" s="1560"/>
      <c r="O14" s="1560"/>
      <c r="P14" s="1560"/>
      <c r="Q14" s="1560"/>
      <c r="R14" s="1560"/>
      <c r="S14" s="1560"/>
    </row>
    <row r="15" spans="2:19" x14ac:dyDescent="0.3">
      <c r="B15" s="1133"/>
      <c r="C15" s="274"/>
      <c r="D15" s="1134"/>
      <c r="E15" s="1134"/>
      <c r="F15" s="1134"/>
      <c r="G15" s="1134"/>
      <c r="H15" s="1134"/>
      <c r="I15" s="1134"/>
      <c r="J15" s="1134"/>
      <c r="K15" s="1134"/>
      <c r="L15" s="1134"/>
      <c r="M15" s="1134"/>
      <c r="N15" s="1134"/>
      <c r="O15" s="1134"/>
      <c r="P15" s="1134"/>
      <c r="Q15" s="1134"/>
      <c r="R15" s="1134"/>
      <c r="S15" s="1134"/>
    </row>
    <row r="16" spans="2:19" x14ac:dyDescent="0.3">
      <c r="B16" s="1562" t="s">
        <v>118</v>
      </c>
      <c r="C16" s="1564" t="s">
        <v>1182</v>
      </c>
      <c r="D16" s="1564"/>
      <c r="E16" s="1564"/>
      <c r="F16" s="1564"/>
      <c r="G16" s="1564"/>
      <c r="H16" s="1564"/>
      <c r="I16" s="1564"/>
      <c r="J16" s="1564"/>
      <c r="K16" s="1564"/>
      <c r="L16" s="1564"/>
      <c r="M16" s="1564"/>
      <c r="N16" s="1564"/>
      <c r="O16" s="1564"/>
      <c r="P16" s="1564"/>
      <c r="Q16" s="1564"/>
      <c r="R16" s="1564"/>
      <c r="S16" s="1564"/>
    </row>
    <row r="17" spans="2:19" x14ac:dyDescent="0.3">
      <c r="B17" s="1563"/>
      <c r="C17" s="274" t="s">
        <v>1177</v>
      </c>
      <c r="D17" s="1565" t="s">
        <v>1183</v>
      </c>
      <c r="E17" s="1565"/>
      <c r="F17" s="1565"/>
      <c r="G17" s="1565"/>
      <c r="H17" s="1565"/>
      <c r="I17" s="1565"/>
      <c r="J17" s="1565"/>
      <c r="K17" s="1565"/>
      <c r="L17" s="1565"/>
      <c r="M17" s="1565"/>
      <c r="N17" s="1565"/>
      <c r="O17" s="1565"/>
      <c r="P17" s="1565"/>
      <c r="Q17" s="1565"/>
      <c r="R17" s="1565"/>
      <c r="S17" s="1565"/>
    </row>
    <row r="18" spans="2:19" x14ac:dyDescent="0.3">
      <c r="B18" s="1563"/>
      <c r="C18" s="274" t="s">
        <v>1177</v>
      </c>
      <c r="D18" s="1566" t="s">
        <v>1184</v>
      </c>
      <c r="E18" s="1566"/>
      <c r="F18" s="1566"/>
      <c r="G18" s="1566"/>
      <c r="H18" s="1566"/>
      <c r="I18" s="1566"/>
      <c r="J18" s="1566"/>
      <c r="K18" s="1566"/>
      <c r="L18" s="1566"/>
      <c r="M18" s="1566"/>
      <c r="N18" s="1566"/>
      <c r="O18" s="1566"/>
      <c r="P18" s="1566"/>
      <c r="Q18" s="1566"/>
      <c r="R18" s="1566"/>
      <c r="S18" s="1566"/>
    </row>
    <row r="19" spans="2:19" ht="27" customHeight="1" x14ac:dyDescent="0.3">
      <c r="B19" s="1563"/>
      <c r="C19" s="274" t="s">
        <v>1177</v>
      </c>
      <c r="D19" s="1565" t="s">
        <v>1185</v>
      </c>
      <c r="E19" s="1565"/>
      <c r="F19" s="1565"/>
      <c r="G19" s="1565"/>
      <c r="H19" s="1565"/>
      <c r="I19" s="1565"/>
      <c r="J19" s="1565"/>
      <c r="K19" s="1565"/>
      <c r="L19" s="1565"/>
      <c r="M19" s="1565"/>
      <c r="N19" s="1565"/>
      <c r="O19" s="1565"/>
      <c r="P19" s="1565"/>
      <c r="Q19" s="1565"/>
      <c r="R19" s="1565"/>
      <c r="S19" s="1565"/>
    </row>
    <row r="20" spans="2:19" x14ac:dyDescent="0.3">
      <c r="B20" s="1563"/>
      <c r="C20" s="274" t="s">
        <v>1177</v>
      </c>
      <c r="D20" s="1566" t="s">
        <v>1186</v>
      </c>
      <c r="E20" s="1566"/>
      <c r="F20" s="1566"/>
      <c r="G20" s="1566"/>
      <c r="H20" s="1566"/>
      <c r="I20" s="1566"/>
      <c r="J20" s="1566"/>
      <c r="K20" s="1566"/>
      <c r="L20" s="1566"/>
      <c r="M20" s="1566"/>
      <c r="N20" s="1566"/>
      <c r="O20" s="1566"/>
      <c r="P20" s="1566"/>
      <c r="Q20" s="1566"/>
      <c r="R20" s="1566"/>
      <c r="S20" s="1566"/>
    </row>
    <row r="21" spans="2:19" x14ac:dyDescent="0.3">
      <c r="B21" s="1563"/>
      <c r="C21" s="274" t="s">
        <v>1177</v>
      </c>
      <c r="D21" s="1566" t="s">
        <v>1187</v>
      </c>
      <c r="E21" s="1566"/>
      <c r="F21" s="1566"/>
      <c r="G21" s="1566"/>
      <c r="H21" s="1566"/>
      <c r="I21" s="1566"/>
      <c r="J21" s="1566"/>
      <c r="K21" s="1566"/>
      <c r="L21" s="1566"/>
      <c r="M21" s="1566"/>
      <c r="N21" s="1566"/>
      <c r="O21" s="1566"/>
      <c r="P21" s="1566"/>
      <c r="Q21" s="1566"/>
      <c r="R21" s="1566"/>
      <c r="S21" s="1566"/>
    </row>
    <row r="22" spans="2:19" x14ac:dyDescent="0.3">
      <c r="B22" s="1133"/>
      <c r="C22" s="274"/>
      <c r="D22" s="1134"/>
      <c r="E22" s="1134"/>
      <c r="F22" s="1134"/>
      <c r="G22" s="1134"/>
      <c r="H22" s="1134"/>
      <c r="I22" s="1134"/>
      <c r="J22" s="1134"/>
      <c r="K22" s="1134"/>
      <c r="L22" s="1134"/>
      <c r="M22" s="1134"/>
      <c r="N22" s="1134"/>
      <c r="O22" s="1134"/>
      <c r="P22" s="1134"/>
      <c r="Q22" s="1134"/>
      <c r="R22" s="1134"/>
      <c r="S22" s="1134"/>
    </row>
    <row r="23" spans="2:19" ht="45" customHeight="1" x14ac:dyDescent="0.3">
      <c r="B23" s="1133"/>
      <c r="C23" s="1574" t="s">
        <v>2223</v>
      </c>
      <c r="D23" s="1575"/>
      <c r="E23" s="1575"/>
      <c r="F23" s="1575"/>
      <c r="G23" s="1575"/>
      <c r="H23" s="1575"/>
      <c r="I23" s="1575"/>
      <c r="J23" s="1575"/>
      <c r="K23" s="1575"/>
      <c r="L23" s="1575"/>
      <c r="M23" s="1575"/>
      <c r="N23" s="1575"/>
      <c r="O23" s="1575"/>
      <c r="P23" s="1575"/>
      <c r="Q23" s="1575"/>
      <c r="R23" s="1575"/>
      <c r="S23" s="1575"/>
    </row>
    <row r="24" spans="2:19" ht="45" customHeight="1" x14ac:dyDescent="0.3">
      <c r="B24" s="1133"/>
      <c r="C24" s="1576" t="s">
        <v>2224</v>
      </c>
      <c r="D24" s="1576"/>
      <c r="E24" s="1576"/>
      <c r="F24" s="1576"/>
      <c r="G24" s="1576"/>
      <c r="H24" s="1576"/>
      <c r="I24" s="1576"/>
      <c r="J24" s="1576"/>
      <c r="K24" s="1576"/>
      <c r="L24" s="1576"/>
      <c r="M24" s="1576"/>
      <c r="N24" s="1576"/>
      <c r="O24" s="1576"/>
      <c r="P24" s="1576"/>
      <c r="Q24" s="1576"/>
      <c r="R24" s="1576"/>
      <c r="S24" s="1576"/>
    </row>
    <row r="25" spans="2:19" s="1130" customFormat="1" ht="45" customHeight="1" x14ac:dyDescent="0.3">
      <c r="B25" s="1128"/>
      <c r="C25" s="1577" t="s">
        <v>2225</v>
      </c>
      <c r="D25" s="1577"/>
      <c r="E25" s="1577"/>
      <c r="F25" s="1577"/>
      <c r="G25" s="1577"/>
      <c r="H25" s="1577"/>
      <c r="I25" s="1577"/>
      <c r="J25" s="1577"/>
      <c r="K25" s="1577"/>
      <c r="L25" s="1577"/>
      <c r="M25" s="1577"/>
      <c r="N25" s="1577"/>
      <c r="O25" s="1577"/>
      <c r="P25" s="1577"/>
      <c r="Q25" s="1577"/>
      <c r="R25" s="1577"/>
      <c r="S25" s="1577"/>
    </row>
    <row r="26" spans="2:19" s="1130" customFormat="1" ht="45" customHeight="1" x14ac:dyDescent="0.3">
      <c r="B26" s="1128"/>
      <c r="C26" s="1560" t="s">
        <v>2226</v>
      </c>
      <c r="D26" s="1560"/>
      <c r="E26" s="1560"/>
      <c r="F26" s="1560"/>
      <c r="G26" s="1560"/>
      <c r="H26" s="1560"/>
      <c r="I26" s="1560"/>
      <c r="J26" s="1560"/>
      <c r="K26" s="1560"/>
      <c r="L26" s="1560"/>
      <c r="M26" s="1560"/>
      <c r="N26" s="1560"/>
      <c r="O26" s="1560"/>
      <c r="P26" s="1560"/>
      <c r="Q26" s="1560"/>
      <c r="R26" s="1560"/>
      <c r="S26" s="1560"/>
    </row>
    <row r="28" spans="2:19" x14ac:dyDescent="0.3">
      <c r="B28" s="1136" t="s">
        <v>152</v>
      </c>
      <c r="C28" s="1571" t="s">
        <v>1188</v>
      </c>
      <c r="D28" s="1571"/>
      <c r="E28" s="1571"/>
      <c r="F28" s="1571"/>
      <c r="G28" s="1571"/>
      <c r="H28" s="1571"/>
      <c r="I28" s="1571"/>
      <c r="J28" s="1571"/>
      <c r="K28" s="1571"/>
      <c r="L28" s="1571"/>
      <c r="M28" s="1571"/>
      <c r="N28" s="1571"/>
      <c r="O28" s="1571"/>
      <c r="P28" s="1571"/>
      <c r="Q28" s="1571"/>
      <c r="R28" s="1571"/>
      <c r="S28" s="1571"/>
    </row>
    <row r="29" spans="2:19" x14ac:dyDescent="0.3">
      <c r="B29" s="1133"/>
      <c r="C29" s="1135"/>
      <c r="D29" s="1135"/>
      <c r="E29" s="1135"/>
      <c r="F29" s="1135"/>
      <c r="G29" s="1135"/>
      <c r="H29" s="1135"/>
      <c r="I29" s="1135"/>
      <c r="J29" s="1135"/>
      <c r="K29" s="1135"/>
      <c r="L29" s="1135"/>
      <c r="M29" s="1135"/>
      <c r="N29" s="1135"/>
      <c r="O29" s="1135"/>
      <c r="P29" s="1135"/>
      <c r="Q29" s="1135"/>
      <c r="R29" s="1135"/>
      <c r="S29" s="1135"/>
    </row>
    <row r="30" spans="2:19" ht="45" customHeight="1" x14ac:dyDescent="0.3">
      <c r="B30" s="1133"/>
      <c r="C30" s="1560" t="s">
        <v>2227</v>
      </c>
      <c r="D30" s="1560"/>
      <c r="E30" s="1560"/>
      <c r="F30" s="1560"/>
      <c r="G30" s="1560"/>
      <c r="H30" s="1560"/>
      <c r="I30" s="1560"/>
      <c r="J30" s="1560"/>
      <c r="K30" s="1560"/>
      <c r="L30" s="1560"/>
      <c r="M30" s="1560"/>
      <c r="N30" s="1560"/>
      <c r="O30" s="1560"/>
      <c r="P30" s="1560"/>
      <c r="Q30" s="1560"/>
      <c r="R30" s="1560"/>
      <c r="S30" s="1560"/>
    </row>
    <row r="31" spans="2:19" x14ac:dyDescent="0.3">
      <c r="B31" s="1133"/>
      <c r="C31" s="1135"/>
      <c r="D31" s="1135"/>
      <c r="E31" s="1135"/>
      <c r="F31" s="1135"/>
      <c r="G31" s="1135"/>
      <c r="H31" s="1135"/>
      <c r="I31" s="1135"/>
      <c r="J31" s="1135"/>
      <c r="K31" s="1135"/>
      <c r="L31" s="1135"/>
      <c r="M31" s="1135"/>
      <c r="N31" s="1135"/>
      <c r="O31" s="1135"/>
      <c r="P31" s="1135"/>
      <c r="Q31" s="1135"/>
      <c r="R31" s="1135"/>
      <c r="S31" s="1135"/>
    </row>
    <row r="32" spans="2:19" x14ac:dyDescent="0.3">
      <c r="B32" s="1136" t="s">
        <v>137</v>
      </c>
      <c r="C32" s="1572" t="s">
        <v>1189</v>
      </c>
      <c r="D32" s="1572"/>
      <c r="E32" s="1572"/>
      <c r="F32" s="1572"/>
      <c r="G32" s="1572"/>
      <c r="H32" s="1572"/>
      <c r="I32" s="1572"/>
      <c r="J32" s="1572"/>
      <c r="K32" s="1572"/>
      <c r="L32" s="1572"/>
      <c r="M32" s="1572"/>
      <c r="N32" s="1572"/>
      <c r="O32" s="1572"/>
      <c r="P32" s="1572"/>
      <c r="Q32" s="1572"/>
      <c r="R32" s="1572"/>
      <c r="S32" s="1572"/>
    </row>
    <row r="33" spans="2:19" x14ac:dyDescent="0.3">
      <c r="B33" s="1133"/>
      <c r="C33" s="1137"/>
      <c r="D33" s="1137"/>
      <c r="E33" s="1137"/>
      <c r="F33" s="1137"/>
      <c r="G33" s="1137"/>
      <c r="H33" s="1137"/>
      <c r="I33" s="1137"/>
      <c r="J33" s="1137"/>
      <c r="K33" s="1137"/>
      <c r="L33" s="1137"/>
      <c r="M33" s="1137"/>
      <c r="N33" s="1137"/>
      <c r="O33" s="1137"/>
      <c r="P33" s="1137"/>
      <c r="Q33" s="1137"/>
      <c r="R33" s="1137"/>
      <c r="S33" s="1137"/>
    </row>
    <row r="34" spans="2:19" ht="60" customHeight="1" x14ac:dyDescent="0.3">
      <c r="B34" s="1133"/>
      <c r="C34" s="1560" t="s">
        <v>2228</v>
      </c>
      <c r="D34" s="1560"/>
      <c r="E34" s="1560"/>
      <c r="F34" s="1560"/>
      <c r="G34" s="1560"/>
      <c r="H34" s="1560"/>
      <c r="I34" s="1560"/>
      <c r="J34" s="1560"/>
      <c r="K34" s="1560"/>
      <c r="L34" s="1560"/>
      <c r="M34" s="1560"/>
      <c r="N34" s="1560"/>
      <c r="O34" s="1560"/>
      <c r="P34" s="1560"/>
      <c r="Q34" s="1560"/>
      <c r="R34" s="1560"/>
      <c r="S34" s="1560"/>
    </row>
    <row r="35" spans="2:19" x14ac:dyDescent="0.3">
      <c r="B35" s="1133"/>
      <c r="C35" s="1137"/>
      <c r="D35" s="1137"/>
      <c r="E35" s="1137"/>
      <c r="F35" s="1137"/>
      <c r="G35" s="1137"/>
      <c r="H35" s="1137"/>
      <c r="I35" s="1137"/>
      <c r="J35" s="1137"/>
      <c r="K35" s="1137"/>
      <c r="L35" s="1137"/>
      <c r="M35" s="1137"/>
      <c r="N35" s="1137"/>
      <c r="O35" s="1137"/>
      <c r="P35" s="1137"/>
      <c r="Q35" s="1137"/>
      <c r="R35" s="1137"/>
      <c r="S35" s="1137"/>
    </row>
    <row r="36" spans="2:19" x14ac:dyDescent="0.3">
      <c r="B36" s="1562" t="s">
        <v>139</v>
      </c>
      <c r="C36" s="1564" t="s">
        <v>1190</v>
      </c>
      <c r="D36" s="1564"/>
      <c r="E36" s="1564"/>
      <c r="F36" s="1564"/>
      <c r="G36" s="1564"/>
      <c r="H36" s="1564"/>
      <c r="I36" s="1564"/>
      <c r="J36" s="1564"/>
      <c r="K36" s="1564"/>
      <c r="L36" s="1564"/>
      <c r="M36" s="1564"/>
      <c r="N36" s="1564"/>
      <c r="O36" s="1564"/>
      <c r="P36" s="1564"/>
      <c r="Q36" s="1564"/>
      <c r="R36" s="1564"/>
      <c r="S36" s="1564"/>
    </row>
    <row r="37" spans="2:19" x14ac:dyDescent="0.3">
      <c r="B37" s="1563"/>
      <c r="C37" s="274" t="s">
        <v>1177</v>
      </c>
      <c r="D37" s="1566" t="s">
        <v>1191</v>
      </c>
      <c r="E37" s="1566"/>
      <c r="F37" s="1566"/>
      <c r="G37" s="1566"/>
      <c r="H37" s="1566"/>
      <c r="I37" s="1566"/>
      <c r="J37" s="1566"/>
      <c r="K37" s="1566"/>
      <c r="L37" s="1566"/>
      <c r="M37" s="1566"/>
      <c r="N37" s="1566"/>
      <c r="O37" s="1566"/>
      <c r="P37" s="1566"/>
      <c r="Q37" s="1566"/>
      <c r="R37" s="1566"/>
      <c r="S37" s="1566"/>
    </row>
    <row r="38" spans="2:19" x14ac:dyDescent="0.3">
      <c r="B38" s="1563"/>
      <c r="C38" s="274" t="s">
        <v>1177</v>
      </c>
      <c r="D38" s="1566" t="s">
        <v>1192</v>
      </c>
      <c r="E38" s="1566"/>
      <c r="F38" s="1566"/>
      <c r="G38" s="1566"/>
      <c r="H38" s="1566"/>
      <c r="I38" s="1566"/>
      <c r="J38" s="1566"/>
      <c r="K38" s="1566"/>
      <c r="L38" s="1566"/>
      <c r="M38" s="1566"/>
      <c r="N38" s="1566"/>
      <c r="O38" s="1566"/>
      <c r="P38" s="1566"/>
      <c r="Q38" s="1566"/>
      <c r="R38" s="1566"/>
      <c r="S38" s="1566"/>
    </row>
    <row r="39" spans="2:19" x14ac:dyDescent="0.3">
      <c r="B39" s="1563"/>
      <c r="C39" s="274" t="s">
        <v>1177</v>
      </c>
      <c r="D39" s="1565" t="s">
        <v>1193</v>
      </c>
      <c r="E39" s="1565"/>
      <c r="F39" s="1565"/>
      <c r="G39" s="1565"/>
      <c r="H39" s="1565"/>
      <c r="I39" s="1565"/>
      <c r="J39" s="1565"/>
      <c r="K39" s="1565"/>
      <c r="L39" s="1565"/>
      <c r="M39" s="1565"/>
      <c r="N39" s="1565"/>
      <c r="O39" s="1565"/>
      <c r="P39" s="1565"/>
      <c r="Q39" s="1565"/>
      <c r="R39" s="1565"/>
      <c r="S39" s="1565"/>
    </row>
    <row r="40" spans="2:19" ht="29.4" customHeight="1" x14ac:dyDescent="0.3">
      <c r="B40" s="1563"/>
      <c r="C40" s="274" t="s">
        <v>1177</v>
      </c>
      <c r="D40" s="1565" t="s">
        <v>1194</v>
      </c>
      <c r="E40" s="1565"/>
      <c r="F40" s="1565"/>
      <c r="G40" s="1565"/>
      <c r="H40" s="1565"/>
      <c r="I40" s="1565"/>
      <c r="J40" s="1565"/>
      <c r="K40" s="1565"/>
      <c r="L40" s="1565"/>
      <c r="M40" s="1565"/>
      <c r="N40" s="1565"/>
      <c r="O40" s="1565"/>
      <c r="P40" s="1565"/>
      <c r="Q40" s="1565"/>
      <c r="R40" s="1565"/>
      <c r="S40" s="1565"/>
    </row>
    <row r="41" spans="2:19" x14ac:dyDescent="0.3">
      <c r="B41" s="1133"/>
      <c r="C41" s="274"/>
      <c r="D41" s="1135"/>
      <c r="E41" s="1135"/>
      <c r="F41" s="1135"/>
      <c r="G41" s="1135"/>
      <c r="H41" s="1135"/>
      <c r="I41" s="1135"/>
      <c r="J41" s="1135"/>
      <c r="K41" s="1135"/>
      <c r="L41" s="1135"/>
      <c r="M41" s="1135"/>
      <c r="N41" s="1135"/>
      <c r="O41" s="1135"/>
      <c r="P41" s="1135"/>
      <c r="Q41" s="1135"/>
      <c r="R41" s="1135"/>
      <c r="S41" s="1135"/>
    </row>
    <row r="42" spans="2:19" x14ac:dyDescent="0.3">
      <c r="B42" s="1133"/>
      <c r="C42" s="1560" t="s">
        <v>2229</v>
      </c>
      <c r="D42" s="1560"/>
      <c r="E42" s="1560"/>
      <c r="F42" s="1560"/>
      <c r="G42" s="1560"/>
      <c r="H42" s="1560"/>
      <c r="I42" s="1560"/>
      <c r="J42" s="1560"/>
      <c r="K42" s="1560"/>
      <c r="L42" s="1560"/>
      <c r="M42" s="1560"/>
      <c r="N42" s="1560"/>
      <c r="O42" s="1560"/>
      <c r="P42" s="1560"/>
      <c r="Q42" s="1560"/>
      <c r="R42" s="1560"/>
      <c r="S42" s="1560"/>
    </row>
    <row r="43" spans="2:19" ht="29.4" customHeight="1" x14ac:dyDescent="0.3">
      <c r="B43" s="1133"/>
      <c r="C43" s="1560" t="s">
        <v>2230</v>
      </c>
      <c r="D43" s="1560"/>
      <c r="E43" s="1560"/>
      <c r="F43" s="1560"/>
      <c r="G43" s="1560"/>
      <c r="H43" s="1560"/>
      <c r="I43" s="1560"/>
      <c r="J43" s="1560"/>
      <c r="K43" s="1560"/>
      <c r="L43" s="1560"/>
      <c r="M43" s="1560"/>
      <c r="N43" s="1560"/>
      <c r="O43" s="1560"/>
      <c r="P43" s="1560"/>
      <c r="Q43" s="1560"/>
      <c r="R43" s="1560"/>
      <c r="S43" s="1560"/>
    </row>
    <row r="44" spans="2:19" ht="29.4" customHeight="1" x14ac:dyDescent="0.3">
      <c r="B44" s="1133"/>
      <c r="C44" s="1560" t="s">
        <v>2231</v>
      </c>
      <c r="D44" s="1560"/>
      <c r="E44" s="1560"/>
      <c r="F44" s="1560"/>
      <c r="G44" s="1560"/>
      <c r="H44" s="1560"/>
      <c r="I44" s="1560"/>
      <c r="J44" s="1560"/>
      <c r="K44" s="1560"/>
      <c r="L44" s="1560"/>
      <c r="M44" s="1560"/>
      <c r="N44" s="1560"/>
      <c r="O44" s="1560"/>
      <c r="P44" s="1560"/>
      <c r="Q44" s="1560"/>
      <c r="R44" s="1560"/>
      <c r="S44" s="1560"/>
    </row>
    <row r="45" spans="2:19" ht="29.4" customHeight="1" x14ac:dyDescent="0.3">
      <c r="B45" s="1133"/>
      <c r="C45" s="274"/>
      <c r="D45" s="1135"/>
      <c r="E45" s="1135"/>
      <c r="F45" s="1135"/>
      <c r="G45" s="1135"/>
      <c r="H45" s="1135"/>
      <c r="I45" s="1135"/>
      <c r="J45" s="1135"/>
      <c r="K45" s="1135"/>
      <c r="L45" s="1135"/>
      <c r="M45" s="1135"/>
      <c r="N45" s="1135"/>
      <c r="O45" s="1135"/>
      <c r="P45" s="1135"/>
      <c r="Q45" s="1135"/>
      <c r="R45" s="1135"/>
      <c r="S45" s="1135"/>
    </row>
    <row r="46" spans="2:19" x14ac:dyDescent="0.3">
      <c r="B46" s="1562" t="s">
        <v>142</v>
      </c>
      <c r="C46" s="1564" t="s">
        <v>1195</v>
      </c>
      <c r="D46" s="1564"/>
      <c r="E46" s="1564"/>
      <c r="F46" s="1564"/>
      <c r="G46" s="1564"/>
      <c r="H46" s="1564"/>
      <c r="I46" s="1564"/>
      <c r="J46" s="1564"/>
      <c r="K46" s="1564"/>
      <c r="L46" s="1564"/>
      <c r="M46" s="1564"/>
      <c r="N46" s="1564"/>
      <c r="O46" s="1564"/>
      <c r="P46" s="1564"/>
      <c r="Q46" s="1564"/>
      <c r="R46" s="1564"/>
      <c r="S46" s="1564"/>
    </row>
    <row r="47" spans="2:19" ht="25.95" customHeight="1" x14ac:dyDescent="0.3">
      <c r="B47" s="1563"/>
      <c r="C47" s="274" t="s">
        <v>1177</v>
      </c>
      <c r="D47" s="1565" t="s">
        <v>1196</v>
      </c>
      <c r="E47" s="1565"/>
      <c r="F47" s="1565"/>
      <c r="G47" s="1565"/>
      <c r="H47" s="1565"/>
      <c r="I47" s="1565"/>
      <c r="J47" s="1565"/>
      <c r="K47" s="1565"/>
      <c r="L47" s="1565"/>
      <c r="M47" s="1565"/>
      <c r="N47" s="1565"/>
      <c r="O47" s="1565"/>
      <c r="P47" s="1565"/>
      <c r="Q47" s="1565"/>
      <c r="R47" s="1565"/>
      <c r="S47" s="1565"/>
    </row>
    <row r="48" spans="2:19" x14ac:dyDescent="0.3">
      <c r="B48" s="1563"/>
      <c r="C48" s="274" t="s">
        <v>1177</v>
      </c>
      <c r="D48" s="1565" t="s">
        <v>1197</v>
      </c>
      <c r="E48" s="1565"/>
      <c r="F48" s="1565"/>
      <c r="G48" s="1565"/>
      <c r="H48" s="1565"/>
      <c r="I48" s="1565"/>
      <c r="J48" s="1565"/>
      <c r="K48" s="1565"/>
      <c r="L48" s="1565"/>
      <c r="M48" s="1565"/>
      <c r="N48" s="1565"/>
      <c r="O48" s="1565"/>
      <c r="P48" s="1565"/>
      <c r="Q48" s="1565"/>
      <c r="R48" s="1565"/>
      <c r="S48" s="1565"/>
    </row>
    <row r="49" spans="2:19" x14ac:dyDescent="0.3">
      <c r="B49" s="1563"/>
      <c r="C49" s="274" t="s">
        <v>1177</v>
      </c>
      <c r="D49" s="1566" t="s">
        <v>1198</v>
      </c>
      <c r="E49" s="1566"/>
      <c r="F49" s="1566"/>
      <c r="G49" s="1566"/>
      <c r="H49" s="1566"/>
      <c r="I49" s="1566"/>
      <c r="J49" s="1566"/>
      <c r="K49" s="1566"/>
      <c r="L49" s="1566"/>
      <c r="M49" s="1566"/>
      <c r="N49" s="1566"/>
      <c r="O49" s="1566"/>
      <c r="P49" s="1566"/>
      <c r="Q49" s="1566"/>
      <c r="R49" s="1566"/>
      <c r="S49" s="1566"/>
    </row>
    <row r="50" spans="2:19" x14ac:dyDescent="0.3">
      <c r="B50" s="1133"/>
      <c r="C50" s="274"/>
      <c r="D50" s="1134"/>
      <c r="E50" s="1134"/>
      <c r="F50" s="1134"/>
      <c r="G50" s="1134"/>
      <c r="H50" s="1134"/>
      <c r="I50" s="1134"/>
      <c r="J50" s="1134"/>
      <c r="K50" s="1134"/>
      <c r="L50" s="1134"/>
      <c r="M50" s="1134"/>
      <c r="N50" s="1134"/>
      <c r="O50" s="1134"/>
      <c r="P50" s="1134"/>
      <c r="Q50" s="1134"/>
      <c r="R50" s="1134"/>
      <c r="S50" s="1134"/>
    </row>
    <row r="51" spans="2:19" ht="30" customHeight="1" x14ac:dyDescent="0.3">
      <c r="B51" s="1133"/>
      <c r="C51" s="1567" t="s">
        <v>2232</v>
      </c>
      <c r="D51" s="1568"/>
      <c r="E51" s="1568"/>
      <c r="F51" s="1568"/>
      <c r="G51" s="1568"/>
      <c r="H51" s="1568"/>
      <c r="I51" s="1568"/>
      <c r="J51" s="1568"/>
      <c r="K51" s="1568"/>
      <c r="L51" s="1568"/>
      <c r="M51" s="1568"/>
      <c r="N51" s="1568"/>
      <c r="O51" s="1568"/>
      <c r="P51" s="1568"/>
      <c r="Q51" s="1568"/>
      <c r="R51" s="1568"/>
      <c r="S51" s="1568"/>
    </row>
    <row r="52" spans="2:19" ht="374.25" customHeight="1" x14ac:dyDescent="0.3">
      <c r="B52" s="1133"/>
      <c r="C52" s="1569" t="s">
        <v>2233</v>
      </c>
      <c r="D52" s="1570"/>
      <c r="E52" s="1570"/>
      <c r="F52" s="1570"/>
      <c r="G52" s="1570"/>
      <c r="H52" s="1570"/>
      <c r="I52" s="1570"/>
      <c r="J52" s="1570"/>
      <c r="K52" s="1570"/>
      <c r="L52" s="1570"/>
      <c r="M52" s="1570"/>
      <c r="N52" s="1570"/>
      <c r="O52" s="1570"/>
      <c r="P52" s="1570"/>
      <c r="Q52" s="1570"/>
      <c r="R52" s="1570"/>
      <c r="S52" s="1570"/>
    </row>
    <row r="53" spans="2:19" x14ac:dyDescent="0.3">
      <c r="B53" s="1133"/>
      <c r="C53" s="1143"/>
      <c r="D53" s="1143"/>
      <c r="E53" s="1143"/>
      <c r="F53" s="1143"/>
      <c r="G53" s="1143"/>
      <c r="H53" s="1143"/>
      <c r="I53" s="1143"/>
      <c r="J53" s="1143"/>
      <c r="K53" s="1143"/>
      <c r="L53" s="1143"/>
      <c r="M53" s="1143"/>
      <c r="N53" s="1143"/>
      <c r="O53" s="1143"/>
      <c r="P53" s="1143"/>
      <c r="Q53" s="1143"/>
      <c r="R53" s="1143"/>
      <c r="S53" s="1143"/>
    </row>
    <row r="54" spans="2:19" x14ac:dyDescent="0.3">
      <c r="B54" s="1562" t="s">
        <v>145</v>
      </c>
      <c r="C54" s="1571" t="s">
        <v>1199</v>
      </c>
      <c r="D54" s="1571"/>
      <c r="E54" s="1571"/>
      <c r="F54" s="1571"/>
      <c r="G54" s="1571"/>
      <c r="H54" s="1571"/>
      <c r="I54" s="1571"/>
      <c r="J54" s="1571"/>
      <c r="K54" s="1571"/>
      <c r="L54" s="1571"/>
      <c r="M54" s="1571"/>
      <c r="N54" s="1571"/>
      <c r="O54" s="1571"/>
      <c r="P54" s="1571"/>
      <c r="Q54" s="1571"/>
      <c r="R54" s="1571"/>
      <c r="S54" s="1571"/>
    </row>
    <row r="55" spans="2:19" ht="27" customHeight="1" x14ac:dyDescent="0.3">
      <c r="B55" s="1563"/>
      <c r="C55" s="274" t="s">
        <v>1177</v>
      </c>
      <c r="D55" s="1565" t="s">
        <v>1200</v>
      </c>
      <c r="E55" s="1565"/>
      <c r="F55" s="1565"/>
      <c r="G55" s="1565"/>
      <c r="H55" s="1565"/>
      <c r="I55" s="1565"/>
      <c r="J55" s="1565"/>
      <c r="K55" s="1565"/>
      <c r="L55" s="1565"/>
      <c r="M55" s="1565"/>
      <c r="N55" s="1565"/>
      <c r="O55" s="1565"/>
      <c r="P55" s="1565"/>
      <c r="Q55" s="1565"/>
      <c r="R55" s="1565"/>
      <c r="S55" s="1565"/>
    </row>
    <row r="56" spans="2:19" x14ac:dyDescent="0.3">
      <c r="B56" s="1133"/>
      <c r="C56" s="274"/>
      <c r="D56" s="1135"/>
      <c r="E56" s="1135"/>
      <c r="F56" s="1135"/>
      <c r="G56" s="1135"/>
      <c r="H56" s="1135"/>
      <c r="I56" s="1135"/>
      <c r="J56" s="1135"/>
      <c r="K56" s="1135"/>
      <c r="L56" s="1135"/>
      <c r="M56" s="1135"/>
      <c r="N56" s="1135"/>
      <c r="O56" s="1135"/>
      <c r="P56" s="1135"/>
      <c r="Q56" s="1135"/>
      <c r="R56" s="1135"/>
      <c r="S56" s="1135"/>
    </row>
    <row r="57" spans="2:19" ht="60" customHeight="1" x14ac:dyDescent="0.3">
      <c r="B57" s="1133"/>
      <c r="C57" s="1560" t="s">
        <v>2234</v>
      </c>
      <c r="D57" s="1560"/>
      <c r="E57" s="1560"/>
      <c r="F57" s="1560"/>
      <c r="G57" s="1560"/>
      <c r="H57" s="1560"/>
      <c r="I57" s="1560"/>
      <c r="J57" s="1560"/>
      <c r="K57" s="1560"/>
      <c r="L57" s="1560"/>
      <c r="M57" s="1560"/>
      <c r="N57" s="1560"/>
      <c r="O57" s="1560"/>
      <c r="P57" s="1560"/>
      <c r="Q57" s="1560"/>
      <c r="R57" s="1560"/>
      <c r="S57" s="1560"/>
    </row>
    <row r="58" spans="2:19" x14ac:dyDescent="0.3">
      <c r="B58" s="1133"/>
      <c r="C58" s="274"/>
      <c r="D58" s="1135"/>
      <c r="E58" s="1135"/>
      <c r="F58" s="1135"/>
      <c r="G58" s="1135"/>
      <c r="H58" s="1135"/>
      <c r="I58" s="1135"/>
      <c r="J58" s="1135"/>
      <c r="K58" s="1135"/>
      <c r="L58" s="1135"/>
      <c r="M58" s="1135"/>
      <c r="N58" s="1135"/>
      <c r="O58" s="1135"/>
      <c r="P58" s="1135"/>
      <c r="Q58" s="1135"/>
      <c r="R58" s="1135"/>
      <c r="S58" s="1135"/>
    </row>
    <row r="59" spans="2:19" x14ac:dyDescent="0.3">
      <c r="B59" s="1136" t="s">
        <v>261</v>
      </c>
      <c r="C59" s="1561" t="s">
        <v>1201</v>
      </c>
      <c r="D59" s="1561"/>
      <c r="E59" s="1561"/>
      <c r="F59" s="1561"/>
      <c r="G59" s="1561"/>
      <c r="H59" s="1561"/>
      <c r="I59" s="1561"/>
      <c r="J59" s="1561"/>
      <c r="K59" s="1561"/>
      <c r="L59" s="1561"/>
      <c r="M59" s="1561"/>
      <c r="N59" s="1561"/>
      <c r="O59" s="1561"/>
      <c r="P59" s="1561"/>
      <c r="Q59" s="1561"/>
      <c r="R59" s="1561"/>
      <c r="S59" s="1561"/>
    </row>
    <row r="60" spans="2:19" x14ac:dyDescent="0.3">
      <c r="B60" s="1133"/>
      <c r="C60" s="1144"/>
      <c r="D60" s="1144"/>
      <c r="E60" s="1144"/>
      <c r="F60" s="1144"/>
      <c r="G60" s="1144"/>
      <c r="H60" s="1144"/>
      <c r="I60" s="1144"/>
      <c r="J60" s="1144"/>
      <c r="K60" s="1144"/>
      <c r="L60" s="1144"/>
      <c r="M60" s="1144"/>
      <c r="N60" s="1144"/>
      <c r="O60" s="1144"/>
      <c r="P60" s="1144"/>
      <c r="Q60" s="1144"/>
      <c r="R60" s="1144"/>
      <c r="S60" s="1144"/>
    </row>
    <row r="61" spans="2:19" x14ac:dyDescent="0.3">
      <c r="B61" s="1133"/>
      <c r="C61" s="1560" t="s">
        <v>2235</v>
      </c>
      <c r="D61" s="1560"/>
      <c r="E61" s="1560"/>
      <c r="F61" s="1560"/>
      <c r="G61" s="1560"/>
      <c r="H61" s="1560"/>
      <c r="I61" s="1560"/>
      <c r="J61" s="1560"/>
      <c r="K61" s="1560"/>
      <c r="L61" s="1560"/>
      <c r="M61" s="1560"/>
      <c r="N61" s="1560"/>
      <c r="O61" s="1560"/>
      <c r="P61" s="1560"/>
      <c r="Q61" s="1560"/>
      <c r="R61" s="1560"/>
      <c r="S61" s="1560"/>
    </row>
    <row r="62" spans="2:19" x14ac:dyDescent="0.3">
      <c r="B62" s="1133"/>
      <c r="C62" s="1144"/>
      <c r="D62" s="1144"/>
      <c r="E62" s="1144"/>
      <c r="F62" s="1144"/>
      <c r="G62" s="1144"/>
      <c r="H62" s="1144"/>
      <c r="I62" s="1144"/>
      <c r="J62" s="1144"/>
      <c r="K62" s="1144"/>
      <c r="L62" s="1144"/>
      <c r="M62" s="1144"/>
      <c r="N62" s="1144"/>
      <c r="O62" s="1144"/>
      <c r="P62" s="1144"/>
      <c r="Q62" s="1144"/>
      <c r="R62" s="1144"/>
      <c r="S62" s="1144"/>
    </row>
    <row r="63" spans="2:19" x14ac:dyDescent="0.3">
      <c r="B63" s="1562" t="s">
        <v>310</v>
      </c>
      <c r="C63" s="1564" t="s">
        <v>1202</v>
      </c>
      <c r="D63" s="1564"/>
      <c r="E63" s="1564"/>
      <c r="F63" s="1564"/>
      <c r="G63" s="1564"/>
      <c r="H63" s="1564"/>
      <c r="I63" s="1564"/>
      <c r="J63" s="1564"/>
      <c r="K63" s="1564"/>
      <c r="L63" s="1564"/>
      <c r="M63" s="1564"/>
      <c r="N63" s="1564"/>
      <c r="O63" s="1564"/>
      <c r="P63" s="1564"/>
      <c r="Q63" s="1564"/>
      <c r="R63" s="1564"/>
      <c r="S63" s="1564"/>
    </row>
    <row r="64" spans="2:19" ht="26.4" customHeight="1" x14ac:dyDescent="0.3">
      <c r="B64" s="1563"/>
      <c r="C64" s="274" t="s">
        <v>1177</v>
      </c>
      <c r="D64" s="1565" t="s">
        <v>1203</v>
      </c>
      <c r="E64" s="1565"/>
      <c r="F64" s="1565"/>
      <c r="G64" s="1565"/>
      <c r="H64" s="1565"/>
      <c r="I64" s="1565"/>
      <c r="J64" s="1565"/>
      <c r="K64" s="1565"/>
      <c r="L64" s="1565"/>
      <c r="M64" s="1565"/>
      <c r="N64" s="1565"/>
      <c r="O64" s="1565"/>
      <c r="P64" s="1565"/>
      <c r="Q64" s="1565"/>
      <c r="R64" s="1565"/>
      <c r="S64" s="1565"/>
    </row>
    <row r="65" spans="2:19" ht="15" customHeight="1" x14ac:dyDescent="0.3">
      <c r="B65" s="1133"/>
      <c r="C65" s="274"/>
      <c r="D65" s="1135"/>
      <c r="E65" s="1135"/>
      <c r="F65" s="1135"/>
      <c r="G65" s="1135"/>
      <c r="H65" s="1135"/>
      <c r="I65" s="1135"/>
      <c r="J65" s="1135"/>
      <c r="K65" s="1135"/>
      <c r="L65" s="1135"/>
      <c r="M65" s="1135"/>
      <c r="N65" s="1135"/>
      <c r="O65" s="1135"/>
      <c r="P65" s="1135"/>
      <c r="Q65" s="1135"/>
      <c r="R65" s="1135"/>
      <c r="S65" s="1135"/>
    </row>
    <row r="66" spans="2:19" ht="30" customHeight="1" x14ac:dyDescent="0.3">
      <c r="B66" s="1133"/>
      <c r="C66" s="1560" t="s">
        <v>2236</v>
      </c>
      <c r="D66" s="1560"/>
      <c r="E66" s="1560"/>
      <c r="F66" s="1560"/>
      <c r="G66" s="1560"/>
      <c r="H66" s="1560"/>
      <c r="I66" s="1560"/>
      <c r="J66" s="1560"/>
      <c r="K66" s="1560"/>
      <c r="L66" s="1560"/>
      <c r="M66" s="1560"/>
      <c r="N66" s="1560"/>
      <c r="O66" s="1560"/>
      <c r="P66" s="1560"/>
      <c r="Q66" s="1560"/>
      <c r="R66" s="1560"/>
      <c r="S66" s="1560"/>
    </row>
    <row r="67" spans="2:19" ht="15" customHeight="1" x14ac:dyDescent="0.3">
      <c r="B67" s="1133"/>
      <c r="C67" s="274"/>
      <c r="D67" s="1135"/>
      <c r="E67" s="1135"/>
      <c r="F67" s="1135"/>
      <c r="G67" s="1135"/>
      <c r="H67" s="1135"/>
      <c r="I67" s="1135"/>
      <c r="J67" s="1135"/>
      <c r="K67" s="1135"/>
      <c r="L67" s="1135"/>
      <c r="M67" s="1135"/>
      <c r="N67" s="1135"/>
      <c r="O67" s="1135"/>
      <c r="P67" s="1135"/>
      <c r="Q67" s="1135"/>
      <c r="R67" s="1135"/>
      <c r="S67" s="1135"/>
    </row>
    <row r="68" spans="2:19" x14ac:dyDescent="0.3">
      <c r="B68" s="273" t="s">
        <v>1204</v>
      </c>
      <c r="C68" s="1559" t="s">
        <v>1205</v>
      </c>
      <c r="D68" s="1559"/>
      <c r="E68" s="1559"/>
      <c r="F68" s="1559"/>
      <c r="G68" s="1559"/>
      <c r="H68" s="1559"/>
      <c r="I68" s="1559"/>
      <c r="J68" s="1559"/>
      <c r="K68" s="1559"/>
      <c r="L68" s="1559"/>
      <c r="M68" s="1559"/>
      <c r="N68" s="1559"/>
      <c r="O68" s="1559"/>
      <c r="P68" s="1559"/>
      <c r="Q68" s="1559"/>
      <c r="R68" s="1559"/>
      <c r="S68" s="1559"/>
    </row>
    <row r="70" spans="2:19" x14ac:dyDescent="0.3">
      <c r="C70" s="1560" t="s">
        <v>2237</v>
      </c>
      <c r="D70" s="1560"/>
      <c r="E70" s="1560"/>
      <c r="F70" s="1560"/>
      <c r="G70" s="1560"/>
      <c r="H70" s="1560"/>
      <c r="I70" s="1560"/>
      <c r="J70" s="1560"/>
      <c r="K70" s="1560"/>
      <c r="L70" s="1560"/>
      <c r="M70" s="1560"/>
      <c r="N70" s="1560"/>
      <c r="O70" s="1560"/>
      <c r="P70" s="1560"/>
      <c r="Q70" s="1560"/>
      <c r="R70" s="1560"/>
      <c r="S70" s="1560"/>
    </row>
  </sheetData>
  <mergeCells count="52">
    <mergeCell ref="B6:B10"/>
    <mergeCell ref="C6:S6"/>
    <mergeCell ref="D7:S7"/>
    <mergeCell ref="D8:S8"/>
    <mergeCell ref="D9:S9"/>
    <mergeCell ref="D10:S10"/>
    <mergeCell ref="C30:S30"/>
    <mergeCell ref="C12:S12"/>
    <mergeCell ref="C13:S13"/>
    <mergeCell ref="C14:S14"/>
    <mergeCell ref="B16:B21"/>
    <mergeCell ref="C16:S16"/>
    <mergeCell ref="D17:S17"/>
    <mergeCell ref="D18:S18"/>
    <mergeCell ref="D19:S19"/>
    <mergeCell ref="D20:S20"/>
    <mergeCell ref="D21:S21"/>
    <mergeCell ref="C23:S23"/>
    <mergeCell ref="C24:S24"/>
    <mergeCell ref="C25:S25"/>
    <mergeCell ref="C26:S26"/>
    <mergeCell ref="C28:S28"/>
    <mergeCell ref="C32:S32"/>
    <mergeCell ref="C34:S34"/>
    <mergeCell ref="B36:B40"/>
    <mergeCell ref="C36:S36"/>
    <mergeCell ref="D37:S37"/>
    <mergeCell ref="D38:S38"/>
    <mergeCell ref="D39:S39"/>
    <mergeCell ref="D40:S40"/>
    <mergeCell ref="C57:S57"/>
    <mergeCell ref="C42:S42"/>
    <mergeCell ref="C43:S43"/>
    <mergeCell ref="C44:S44"/>
    <mergeCell ref="B46:B49"/>
    <mergeCell ref="C46:S46"/>
    <mergeCell ref="D47:S47"/>
    <mergeCell ref="D48:S48"/>
    <mergeCell ref="D49:S49"/>
    <mergeCell ref="C51:S51"/>
    <mergeCell ref="C52:S52"/>
    <mergeCell ref="B54:B55"/>
    <mergeCell ref="C54:S54"/>
    <mergeCell ref="D55:S55"/>
    <mergeCell ref="C68:S68"/>
    <mergeCell ref="C70:S70"/>
    <mergeCell ref="C59:S59"/>
    <mergeCell ref="C61:S61"/>
    <mergeCell ref="B63:B64"/>
    <mergeCell ref="C63:S63"/>
    <mergeCell ref="D64:S64"/>
    <mergeCell ref="C66:S66"/>
  </mergeCells>
  <pageMargins left="0.11811023622047245" right="0.11811023622047245" top="0.74803149606299213" bottom="0.74803149606299213" header="0.31496062992125984" footer="0.31496062992125984"/>
  <pageSetup paperSize="9" scale="26"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E461-DF90-405E-AD20-B241810116B6}">
  <sheetPr codeName="List102">
    <tabColor rgb="FF92D050"/>
    <pageSetUpPr fitToPage="1"/>
  </sheetPr>
  <dimension ref="A1:K27"/>
  <sheetViews>
    <sheetView showGridLines="0" zoomScale="110" zoomScaleNormal="110" workbookViewId="0">
      <selection activeCell="C57" sqref="C57:S57"/>
    </sheetView>
  </sheetViews>
  <sheetFormatPr defaultColWidth="9.109375" defaultRowHeight="14.4" x14ac:dyDescent="0.3"/>
  <cols>
    <col min="1" max="1" width="9.109375" style="28"/>
    <col min="2" max="2" width="9.5546875" style="28" customWidth="1"/>
    <col min="3" max="3" width="8.109375" style="28" customWidth="1"/>
    <col min="4" max="4" width="9.109375" style="28"/>
    <col min="5" max="5" width="72.44140625" style="28" customWidth="1"/>
    <col min="6" max="6" width="20.109375" style="28" customWidth="1"/>
    <col min="7" max="8" width="22" style="28" customWidth="1"/>
    <col min="9" max="9" width="44.44140625" style="28" customWidth="1"/>
    <col min="10" max="16384" width="9.109375" style="28"/>
  </cols>
  <sheetData>
    <row r="1" spans="1:9" ht="18" x14ac:dyDescent="0.35">
      <c r="C1" s="571" t="s">
        <v>1169</v>
      </c>
    </row>
    <row r="3" spans="1:9" x14ac:dyDescent="0.3">
      <c r="F3" s="276" t="s">
        <v>6</v>
      </c>
      <c r="G3" s="276" t="s">
        <v>7</v>
      </c>
      <c r="H3" s="276" t="s">
        <v>8</v>
      </c>
      <c r="I3" s="276" t="s">
        <v>43</v>
      </c>
    </row>
    <row r="4" spans="1:9" ht="43.2" x14ac:dyDescent="0.3">
      <c r="C4" s="1578"/>
      <c r="D4" s="1578"/>
      <c r="E4" s="1578"/>
      <c r="F4" s="1129" t="s">
        <v>1206</v>
      </c>
      <c r="G4" s="1129" t="s">
        <v>1207</v>
      </c>
      <c r="H4" s="1129" t="s">
        <v>1208</v>
      </c>
      <c r="I4" s="127" t="s">
        <v>1209</v>
      </c>
    </row>
    <row r="5" spans="1:9" ht="15" customHeight="1" x14ac:dyDescent="0.3">
      <c r="A5" s="277"/>
      <c r="B5" s="276">
        <v>1</v>
      </c>
      <c r="C5" s="1579" t="s">
        <v>1210</v>
      </c>
      <c r="D5" s="1580"/>
      <c r="E5" s="278" t="s">
        <v>1211</v>
      </c>
      <c r="F5" s="278">
        <v>2</v>
      </c>
      <c r="G5" s="278">
        <v>10</v>
      </c>
      <c r="H5" s="278">
        <v>3</v>
      </c>
      <c r="I5" s="278">
        <v>86</v>
      </c>
    </row>
    <row r="6" spans="1:9" x14ac:dyDescent="0.3">
      <c r="B6" s="276">
        <v>2</v>
      </c>
      <c r="C6" s="1581"/>
      <c r="D6" s="1195"/>
      <c r="E6" s="278" t="s">
        <v>1212</v>
      </c>
      <c r="F6" s="1145">
        <v>3442863</v>
      </c>
      <c r="G6" s="1145">
        <v>62789022</v>
      </c>
      <c r="H6" s="1145">
        <v>6032676</v>
      </c>
      <c r="I6" s="1145">
        <v>222874353</v>
      </c>
    </row>
    <row r="7" spans="1:9" x14ac:dyDescent="0.3">
      <c r="B7" s="276">
        <v>3</v>
      </c>
      <c r="C7" s="1581"/>
      <c r="D7" s="1195"/>
      <c r="E7" s="279" t="s">
        <v>1213</v>
      </c>
      <c r="F7" s="1145">
        <v>3442863</v>
      </c>
      <c r="G7" s="1145">
        <v>62789022</v>
      </c>
      <c r="H7" s="1145">
        <v>6032676</v>
      </c>
      <c r="I7" s="1145">
        <v>222874353</v>
      </c>
    </row>
    <row r="8" spans="1:9" x14ac:dyDescent="0.3">
      <c r="B8" s="276">
        <v>4</v>
      </c>
      <c r="C8" s="1581"/>
      <c r="D8" s="1195"/>
      <c r="E8" s="279" t="s">
        <v>1214</v>
      </c>
      <c r="F8" s="280"/>
      <c r="G8" s="280"/>
      <c r="H8" s="280"/>
      <c r="I8" s="280"/>
    </row>
    <row r="9" spans="1:9" x14ac:dyDescent="0.3">
      <c r="B9" s="276" t="s">
        <v>1215</v>
      </c>
      <c r="C9" s="1581"/>
      <c r="D9" s="1195"/>
      <c r="E9" s="284" t="s">
        <v>1216</v>
      </c>
      <c r="F9" s="278">
        <v>0</v>
      </c>
      <c r="G9" s="278">
        <v>0</v>
      </c>
      <c r="H9" s="278">
        <v>0</v>
      </c>
      <c r="I9" s="278">
        <v>0</v>
      </c>
    </row>
    <row r="10" spans="1:9" x14ac:dyDescent="0.3">
      <c r="B10" s="276">
        <v>5</v>
      </c>
      <c r="C10" s="1581"/>
      <c r="D10" s="1195"/>
      <c r="E10" s="284" t="s">
        <v>1217</v>
      </c>
      <c r="F10" s="278">
        <v>0</v>
      </c>
      <c r="G10" s="278">
        <v>0</v>
      </c>
      <c r="H10" s="278">
        <v>0</v>
      </c>
      <c r="I10" s="278">
        <v>0</v>
      </c>
    </row>
    <row r="11" spans="1:9" x14ac:dyDescent="0.3">
      <c r="B11" s="276" t="s">
        <v>1218</v>
      </c>
      <c r="C11" s="1581"/>
      <c r="D11" s="1195"/>
      <c r="E11" s="279" t="s">
        <v>1219</v>
      </c>
      <c r="F11" s="278">
        <v>0</v>
      </c>
      <c r="G11" s="278">
        <v>0</v>
      </c>
      <c r="H11" s="278">
        <v>0</v>
      </c>
      <c r="I11" s="278">
        <v>0</v>
      </c>
    </row>
    <row r="12" spans="1:9" x14ac:dyDescent="0.3">
      <c r="B12" s="276">
        <v>6</v>
      </c>
      <c r="C12" s="1581"/>
      <c r="D12" s="1195"/>
      <c r="E12" s="279" t="s">
        <v>1214</v>
      </c>
      <c r="F12" s="280"/>
      <c r="G12" s="280"/>
      <c r="H12" s="280"/>
      <c r="I12" s="280"/>
    </row>
    <row r="13" spans="1:9" x14ac:dyDescent="0.3">
      <c r="B13" s="276">
        <v>7</v>
      </c>
      <c r="C13" s="1581"/>
      <c r="D13" s="1195"/>
      <c r="E13" s="279" t="s">
        <v>1220</v>
      </c>
      <c r="F13" s="278">
        <v>0</v>
      </c>
      <c r="G13" s="278">
        <v>0</v>
      </c>
      <c r="H13" s="278">
        <v>0</v>
      </c>
      <c r="I13" s="278">
        <v>0</v>
      </c>
    </row>
    <row r="14" spans="1:9" x14ac:dyDescent="0.3">
      <c r="B14" s="276">
        <v>8</v>
      </c>
      <c r="C14" s="1582"/>
      <c r="D14" s="1197"/>
      <c r="E14" s="279" t="s">
        <v>1214</v>
      </c>
      <c r="F14" s="280"/>
      <c r="G14" s="280"/>
      <c r="H14" s="280"/>
      <c r="I14" s="280"/>
    </row>
    <row r="15" spans="1:9" x14ac:dyDescent="0.3">
      <c r="B15" s="276">
        <v>9</v>
      </c>
      <c r="C15" s="1583" t="s">
        <v>1221</v>
      </c>
      <c r="D15" s="1583"/>
      <c r="E15" s="278" t="s">
        <v>1211</v>
      </c>
      <c r="F15" s="278">
        <v>0</v>
      </c>
      <c r="G15" s="278">
        <v>10</v>
      </c>
      <c r="H15" s="278">
        <v>3</v>
      </c>
      <c r="I15" s="278">
        <v>83</v>
      </c>
    </row>
    <row r="16" spans="1:9" x14ac:dyDescent="0.3">
      <c r="B16" s="276">
        <v>10</v>
      </c>
      <c r="C16" s="1583"/>
      <c r="D16" s="1583"/>
      <c r="E16" s="278" t="s">
        <v>1222</v>
      </c>
      <c r="F16" s="278">
        <v>0</v>
      </c>
      <c r="G16" s="1145">
        <v>24437261</v>
      </c>
      <c r="H16" s="1145">
        <v>1888578</v>
      </c>
      <c r="I16" s="1145">
        <v>93185294</v>
      </c>
    </row>
    <row r="17" spans="2:11" x14ac:dyDescent="0.3">
      <c r="B17" s="276">
        <v>11</v>
      </c>
      <c r="C17" s="1583"/>
      <c r="D17" s="1583"/>
      <c r="E17" s="279" t="s">
        <v>1213</v>
      </c>
      <c r="F17" s="278">
        <v>0</v>
      </c>
      <c r="G17" s="1145">
        <v>12218631</v>
      </c>
      <c r="H17" s="1145">
        <v>944289</v>
      </c>
      <c r="I17" s="1145">
        <f>I16-I21</f>
        <v>59534509</v>
      </c>
      <c r="K17" s="1146"/>
    </row>
    <row r="18" spans="2:11" x14ac:dyDescent="0.3">
      <c r="B18" s="276">
        <v>12</v>
      </c>
      <c r="C18" s="1583"/>
      <c r="D18" s="1583"/>
      <c r="E18" s="1147" t="s">
        <v>1223</v>
      </c>
      <c r="F18" s="278">
        <v>0</v>
      </c>
      <c r="G18" s="1145">
        <v>6502905</v>
      </c>
      <c r="H18" s="1145">
        <v>377716</v>
      </c>
      <c r="I18" s="1145">
        <v>13849036</v>
      </c>
    </row>
    <row r="19" spans="2:11" x14ac:dyDescent="0.3">
      <c r="B19" s="276" t="s">
        <v>1224</v>
      </c>
      <c r="C19" s="1583"/>
      <c r="D19" s="1583"/>
      <c r="E19" s="284" t="s">
        <v>1216</v>
      </c>
      <c r="F19" s="278">
        <v>0</v>
      </c>
      <c r="G19" s="278">
        <v>0</v>
      </c>
      <c r="H19" s="278">
        <v>0</v>
      </c>
      <c r="I19" s="278">
        <v>0</v>
      </c>
    </row>
    <row r="20" spans="2:11" x14ac:dyDescent="0.3">
      <c r="B20" s="276" t="s">
        <v>1225</v>
      </c>
      <c r="C20" s="1583"/>
      <c r="D20" s="1583"/>
      <c r="E20" s="1147" t="s">
        <v>1223</v>
      </c>
      <c r="F20" s="278">
        <v>0</v>
      </c>
      <c r="G20" s="278">
        <v>0</v>
      </c>
      <c r="H20" s="278">
        <v>0</v>
      </c>
      <c r="I20" s="278">
        <v>0</v>
      </c>
    </row>
    <row r="21" spans="2:11" x14ac:dyDescent="0.3">
      <c r="B21" s="276" t="s">
        <v>1226</v>
      </c>
      <c r="C21" s="1583"/>
      <c r="D21" s="1583"/>
      <c r="E21" s="284" t="s">
        <v>1217</v>
      </c>
      <c r="F21" s="278">
        <v>0</v>
      </c>
      <c r="G21" s="1145">
        <v>12218631</v>
      </c>
      <c r="H21" s="1145">
        <v>944289</v>
      </c>
      <c r="I21" s="1145">
        <v>33650785</v>
      </c>
    </row>
    <row r="22" spans="2:11" x14ac:dyDescent="0.3">
      <c r="B22" s="276" t="s">
        <v>1227</v>
      </c>
      <c r="C22" s="1583"/>
      <c r="D22" s="1583"/>
      <c r="E22" s="1147" t="s">
        <v>1223</v>
      </c>
      <c r="F22" s="278">
        <v>0</v>
      </c>
      <c r="G22" s="1145">
        <v>6502905</v>
      </c>
      <c r="H22" s="1145">
        <v>377716</v>
      </c>
      <c r="I22" s="1145">
        <v>13460314</v>
      </c>
    </row>
    <row r="23" spans="2:11" x14ac:dyDescent="0.3">
      <c r="B23" s="276" t="s">
        <v>1228</v>
      </c>
      <c r="C23" s="1583"/>
      <c r="D23" s="1583"/>
      <c r="E23" s="279" t="s">
        <v>1219</v>
      </c>
      <c r="F23" s="278">
        <v>0</v>
      </c>
      <c r="G23" s="278">
        <v>0</v>
      </c>
      <c r="H23" s="278">
        <v>0</v>
      </c>
      <c r="I23" s="278">
        <v>0</v>
      </c>
    </row>
    <row r="24" spans="2:11" x14ac:dyDescent="0.3">
      <c r="B24" s="276" t="s">
        <v>1229</v>
      </c>
      <c r="C24" s="1583"/>
      <c r="D24" s="1583"/>
      <c r="E24" s="1147" t="s">
        <v>1223</v>
      </c>
      <c r="F24" s="278">
        <v>0</v>
      </c>
      <c r="G24" s="278">
        <v>0</v>
      </c>
      <c r="H24" s="278">
        <v>0</v>
      </c>
      <c r="I24" s="278">
        <v>0</v>
      </c>
    </row>
    <row r="25" spans="2:11" x14ac:dyDescent="0.3">
      <c r="B25" s="276">
        <v>15</v>
      </c>
      <c r="C25" s="1583"/>
      <c r="D25" s="1583"/>
      <c r="E25" s="279" t="s">
        <v>1220</v>
      </c>
      <c r="F25" s="278">
        <v>0</v>
      </c>
      <c r="G25" s="278">
        <v>0</v>
      </c>
      <c r="H25" s="278">
        <v>0</v>
      </c>
      <c r="I25" s="278">
        <v>0</v>
      </c>
    </row>
    <row r="26" spans="2:11" x14ac:dyDescent="0.3">
      <c r="B26" s="276">
        <v>16</v>
      </c>
      <c r="C26" s="1583"/>
      <c r="D26" s="1583"/>
      <c r="E26" s="1147" t="s">
        <v>1223</v>
      </c>
      <c r="F26" s="278">
        <v>0</v>
      </c>
      <c r="G26" s="278">
        <v>0</v>
      </c>
      <c r="H26" s="278">
        <v>0</v>
      </c>
      <c r="I26" s="278">
        <v>0</v>
      </c>
    </row>
    <row r="27" spans="2:11" x14ac:dyDescent="0.3">
      <c r="B27" s="276">
        <v>17</v>
      </c>
      <c r="C27" s="1578" t="s">
        <v>1230</v>
      </c>
      <c r="D27" s="1578"/>
      <c r="E27" s="1578"/>
      <c r="F27" s="1145">
        <f>F16+F6</f>
        <v>3442863</v>
      </c>
      <c r="G27" s="1145">
        <f t="shared" ref="G27:I27" si="0">G16+G6</f>
        <v>87226283</v>
      </c>
      <c r="H27" s="1145">
        <f t="shared" si="0"/>
        <v>7921254</v>
      </c>
      <c r="I27" s="1145">
        <f t="shared" si="0"/>
        <v>316059647</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legacy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A4D8-5DBE-41F3-9D73-767CDFBCABDD}">
  <sheetPr codeName="List103">
    <tabColor rgb="FF92D050"/>
    <pageSetUpPr fitToPage="1"/>
  </sheetPr>
  <dimension ref="A1:G29"/>
  <sheetViews>
    <sheetView showGridLines="0" zoomScale="90" zoomScaleNormal="90" zoomScalePageLayoutView="90" workbookViewId="0">
      <selection activeCell="C57" sqref="C57:S57"/>
    </sheetView>
  </sheetViews>
  <sheetFormatPr defaultColWidth="9.109375" defaultRowHeight="14.4" x14ac:dyDescent="0.3"/>
  <cols>
    <col min="1" max="1" width="5" style="28" customWidth="1"/>
    <col min="2" max="2" width="43" style="28" customWidth="1"/>
    <col min="3" max="3" width="75.33203125" style="28" customWidth="1"/>
    <col min="4" max="4" width="24.44140625" style="28" customWidth="1"/>
    <col min="5" max="5" width="23.33203125" style="28" customWidth="1"/>
    <col min="6" max="6" width="21" style="28" customWidth="1"/>
    <col min="7" max="7" width="25" style="28" customWidth="1"/>
    <col min="8" max="8" width="25.33203125" style="28" customWidth="1"/>
    <col min="9" max="9" width="23.109375" style="28" customWidth="1"/>
    <col min="10" max="10" width="29.6640625" style="28" customWidth="1"/>
    <col min="11" max="11" width="22" style="28" customWidth="1"/>
    <col min="12" max="12" width="16.44140625" style="28" customWidth="1"/>
    <col min="13" max="13" width="14.88671875" style="28" customWidth="1"/>
    <col min="14" max="14" width="14.5546875" style="28" customWidth="1"/>
    <col min="15" max="15" width="31.5546875" style="28" customWidth="1"/>
    <col min="16" max="16384" width="9.109375" style="28"/>
  </cols>
  <sheetData>
    <row r="1" spans="1:7" ht="18" x14ac:dyDescent="0.35">
      <c r="B1" s="571" t="s">
        <v>1170</v>
      </c>
    </row>
    <row r="4" spans="1:7" x14ac:dyDescent="0.3">
      <c r="B4" s="275"/>
      <c r="D4" s="276" t="s">
        <v>6</v>
      </c>
      <c r="E4" s="276" t="s">
        <v>7</v>
      </c>
      <c r="F4" s="276" t="s">
        <v>8</v>
      </c>
      <c r="G4" s="276" t="s">
        <v>43</v>
      </c>
    </row>
    <row r="5" spans="1:7" ht="28.8" x14ac:dyDescent="0.3">
      <c r="B5" s="1591"/>
      <c r="C5" s="1592"/>
      <c r="D5" s="1129" t="s">
        <v>1206</v>
      </c>
      <c r="E5" s="1129" t="s">
        <v>1207</v>
      </c>
      <c r="F5" s="1129" t="s">
        <v>1208</v>
      </c>
      <c r="G5" s="1129" t="s">
        <v>1209</v>
      </c>
    </row>
    <row r="6" spans="1:7" x14ac:dyDescent="0.3">
      <c r="A6" s="276"/>
      <c r="B6" s="1588" t="s">
        <v>1231</v>
      </c>
      <c r="C6" s="1589"/>
      <c r="D6" s="1589"/>
      <c r="E6" s="1589"/>
      <c r="F6" s="1589"/>
      <c r="G6" s="1590"/>
    </row>
    <row r="7" spans="1:7" x14ac:dyDescent="0.3">
      <c r="A7" s="276">
        <v>1</v>
      </c>
      <c r="B7" s="1586" t="s">
        <v>1232</v>
      </c>
      <c r="C7" s="1587"/>
      <c r="D7" s="278">
        <v>0</v>
      </c>
      <c r="E7" s="278">
        <v>0</v>
      </c>
      <c r="F7" s="278">
        <v>0</v>
      </c>
      <c r="G7" s="278">
        <v>0</v>
      </c>
    </row>
    <row r="8" spans="1:7" x14ac:dyDescent="0.3">
      <c r="A8" s="276">
        <v>2</v>
      </c>
      <c r="B8" s="1586" t="s">
        <v>1233</v>
      </c>
      <c r="C8" s="1587"/>
      <c r="D8" s="278">
        <v>0</v>
      </c>
      <c r="E8" s="278">
        <v>0</v>
      </c>
      <c r="F8" s="278">
        <v>0</v>
      </c>
      <c r="G8" s="278">
        <v>0</v>
      </c>
    </row>
    <row r="9" spans="1:7" x14ac:dyDescent="0.3">
      <c r="A9" s="276">
        <v>3</v>
      </c>
      <c r="B9" s="1584" t="s">
        <v>1234</v>
      </c>
      <c r="C9" s="1585"/>
      <c r="D9" s="281">
        <v>0</v>
      </c>
      <c r="E9" s="278">
        <v>0</v>
      </c>
      <c r="F9" s="278">
        <v>0</v>
      </c>
      <c r="G9" s="282">
        <v>0</v>
      </c>
    </row>
    <row r="10" spans="1:7" x14ac:dyDescent="0.3">
      <c r="A10" s="276"/>
      <c r="B10" s="1588" t="s">
        <v>1235</v>
      </c>
      <c r="C10" s="1589"/>
      <c r="D10" s="1589"/>
      <c r="E10" s="1589"/>
      <c r="F10" s="1589"/>
      <c r="G10" s="1590"/>
    </row>
    <row r="11" spans="1:7" x14ac:dyDescent="0.3">
      <c r="A11" s="276">
        <v>4</v>
      </c>
      <c r="B11" s="1586" t="s">
        <v>1236</v>
      </c>
      <c r="C11" s="1587"/>
      <c r="D11" s="278">
        <v>0</v>
      </c>
      <c r="E11" s="278">
        <v>0</v>
      </c>
      <c r="F11" s="278">
        <v>0</v>
      </c>
      <c r="G11" s="278">
        <v>0</v>
      </c>
    </row>
    <row r="12" spans="1:7" x14ac:dyDescent="0.3">
      <c r="A12" s="276">
        <v>5</v>
      </c>
      <c r="B12" s="1586" t="s">
        <v>1237</v>
      </c>
      <c r="C12" s="1587"/>
      <c r="D12" s="278">
        <v>0</v>
      </c>
      <c r="E12" s="278">
        <v>0</v>
      </c>
      <c r="F12" s="278">
        <v>0</v>
      </c>
      <c r="G12" s="1145">
        <v>0</v>
      </c>
    </row>
    <row r="13" spans="1:7" x14ac:dyDescent="0.3">
      <c r="A13" s="276"/>
      <c r="B13" s="1588" t="s">
        <v>1238</v>
      </c>
      <c r="C13" s="1589"/>
      <c r="D13" s="1589"/>
      <c r="E13" s="1589"/>
      <c r="F13" s="1589"/>
      <c r="G13" s="1590"/>
    </row>
    <row r="14" spans="1:7" x14ac:dyDescent="0.3">
      <c r="A14" s="276">
        <v>6</v>
      </c>
      <c r="B14" s="1586" t="s">
        <v>1239</v>
      </c>
      <c r="C14" s="1587"/>
      <c r="D14" s="278">
        <v>0</v>
      </c>
      <c r="E14" s="278">
        <v>1</v>
      </c>
      <c r="F14" s="278">
        <v>0</v>
      </c>
      <c r="G14" s="278">
        <v>1</v>
      </c>
    </row>
    <row r="15" spans="1:7" x14ac:dyDescent="0.3">
      <c r="A15" s="276">
        <v>7</v>
      </c>
      <c r="B15" s="1586" t="s">
        <v>1240</v>
      </c>
      <c r="C15" s="1587"/>
      <c r="D15" s="278">
        <v>0</v>
      </c>
      <c r="E15" s="278">
        <v>7626000</v>
      </c>
      <c r="F15" s="278">
        <v>0</v>
      </c>
      <c r="G15" s="1145">
        <v>1310800</v>
      </c>
    </row>
    <row r="16" spans="1:7" x14ac:dyDescent="0.3">
      <c r="A16" s="276">
        <v>8</v>
      </c>
      <c r="B16" s="1584" t="s">
        <v>1241</v>
      </c>
      <c r="C16" s="1585"/>
      <c r="D16" s="278">
        <v>0</v>
      </c>
      <c r="E16" s="278">
        <v>7626000</v>
      </c>
      <c r="F16" s="278">
        <v>0</v>
      </c>
      <c r="G16" s="1145">
        <v>1310800</v>
      </c>
    </row>
    <row r="17" spans="1:7" ht="15" customHeight="1" x14ac:dyDescent="0.3">
      <c r="A17" s="276">
        <v>9</v>
      </c>
      <c r="B17" s="1584" t="s">
        <v>1242</v>
      </c>
      <c r="C17" s="1585"/>
      <c r="D17" s="278">
        <v>0</v>
      </c>
      <c r="E17" s="278">
        <v>0</v>
      </c>
      <c r="F17" s="278">
        <v>0</v>
      </c>
      <c r="G17" s="278">
        <v>0</v>
      </c>
    </row>
    <row r="18" spans="1:7" ht="15" customHeight="1" x14ac:dyDescent="0.3">
      <c r="A18" s="276">
        <v>10</v>
      </c>
      <c r="B18" s="1584" t="s">
        <v>1243</v>
      </c>
      <c r="C18" s="1585"/>
      <c r="D18" s="278">
        <v>0</v>
      </c>
      <c r="E18" s="278">
        <v>0</v>
      </c>
      <c r="F18" s="278">
        <v>0</v>
      </c>
      <c r="G18" s="278">
        <v>0</v>
      </c>
    </row>
    <row r="19" spans="1:7" x14ac:dyDescent="0.3">
      <c r="A19" s="276">
        <v>11</v>
      </c>
      <c r="B19" s="1584" t="s">
        <v>1244</v>
      </c>
      <c r="C19" s="1585"/>
      <c r="D19" s="278">
        <v>0</v>
      </c>
      <c r="E19" s="278">
        <v>0</v>
      </c>
      <c r="F19" s="278">
        <v>0</v>
      </c>
      <c r="G19" s="1145">
        <v>0</v>
      </c>
    </row>
    <row r="25" spans="1:7" x14ac:dyDescent="0.3">
      <c r="B25" s="1566"/>
      <c r="C25" s="1566"/>
      <c r="D25" s="1566"/>
      <c r="E25" s="1566"/>
      <c r="F25" s="1566"/>
      <c r="G25" s="1566"/>
    </row>
    <row r="29" spans="1:7" ht="29.25" customHeight="1" x14ac:dyDescent="0.3"/>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F7DA-955F-4552-8538-0FBCB04C3755}">
  <sheetPr codeName="List104">
    <tabColor rgb="FF92D050"/>
    <pageSetUpPr fitToPage="1"/>
  </sheetPr>
  <dimension ref="A1:X30"/>
  <sheetViews>
    <sheetView showGridLines="0" topLeftCell="A10" zoomScale="120" zoomScaleNormal="120" zoomScalePageLayoutView="80" workbookViewId="0">
      <selection activeCell="C57" sqref="C57:S57"/>
    </sheetView>
  </sheetViews>
  <sheetFormatPr defaultColWidth="9.109375" defaultRowHeight="14.4" x14ac:dyDescent="0.3"/>
  <cols>
    <col min="1" max="1" width="9.109375" style="28"/>
    <col min="2" max="2" width="28.6640625" style="28" customWidth="1"/>
    <col min="3" max="7" width="20" style="28" customWidth="1"/>
    <col min="8" max="8" width="20" style="283" customWidth="1"/>
    <col min="9" max="9" width="20" style="28" customWidth="1"/>
    <col min="10" max="10" width="22.109375" style="28" customWidth="1"/>
    <col min="11" max="11" width="9.109375" style="28"/>
    <col min="12" max="12" width="255.6640625" style="28" bestFit="1" customWidth="1"/>
    <col min="13" max="16384" width="9.109375" style="28"/>
  </cols>
  <sheetData>
    <row r="1" spans="1:24" ht="18" x14ac:dyDescent="0.35">
      <c r="B1" s="571" t="s">
        <v>1171</v>
      </c>
    </row>
    <row r="2" spans="1:24" ht="14.25" customHeight="1" x14ac:dyDescent="0.3">
      <c r="B2" s="1135"/>
      <c r="C2" s="1135"/>
      <c r="D2" s="1135"/>
      <c r="E2" s="1135"/>
      <c r="F2" s="1135"/>
      <c r="G2" s="1135"/>
      <c r="H2" s="1148"/>
      <c r="I2" s="1135"/>
    </row>
    <row r="3" spans="1:24" x14ac:dyDescent="0.3">
      <c r="D3" s="1135"/>
      <c r="E3" s="1135"/>
      <c r="F3" s="1135"/>
      <c r="G3" s="1135"/>
      <c r="H3" s="1148"/>
    </row>
    <row r="4" spans="1:24" x14ac:dyDescent="0.3">
      <c r="C4" s="276" t="s">
        <v>6</v>
      </c>
      <c r="D4" s="276" t="s">
        <v>7</v>
      </c>
      <c r="E4" s="276" t="s">
        <v>8</v>
      </c>
      <c r="F4" s="276" t="s">
        <v>43</v>
      </c>
      <c r="G4" s="276" t="s">
        <v>44</v>
      </c>
      <c r="H4" s="276" t="s">
        <v>164</v>
      </c>
      <c r="I4" s="276" t="s">
        <v>1262</v>
      </c>
      <c r="J4" s="276" t="s">
        <v>1261</v>
      </c>
    </row>
    <row r="5" spans="1:24" ht="186.75" customHeight="1" x14ac:dyDescent="0.3">
      <c r="B5" s="290" t="s">
        <v>1260</v>
      </c>
      <c r="C5" s="289" t="s">
        <v>1259</v>
      </c>
      <c r="D5" s="289" t="s">
        <v>1258</v>
      </c>
      <c r="E5" s="289" t="s">
        <v>1257</v>
      </c>
      <c r="F5" s="289" t="s">
        <v>1256</v>
      </c>
      <c r="G5" s="289" t="s">
        <v>1255</v>
      </c>
      <c r="H5" s="289" t="s">
        <v>1254</v>
      </c>
      <c r="I5" s="289" t="s">
        <v>1253</v>
      </c>
      <c r="J5" s="289" t="s">
        <v>1252</v>
      </c>
      <c r="L5" s="288"/>
      <c r="M5" s="285"/>
      <c r="N5" s="285"/>
      <c r="O5" s="285"/>
      <c r="P5" s="285"/>
      <c r="Q5" s="285"/>
      <c r="R5" s="285"/>
      <c r="S5" s="285"/>
      <c r="T5" s="285"/>
      <c r="U5" s="285"/>
      <c r="V5" s="285"/>
      <c r="W5" s="285"/>
      <c r="X5" s="285"/>
    </row>
    <row r="6" spans="1:24" ht="28.8" x14ac:dyDescent="0.3">
      <c r="A6" s="276">
        <v>1</v>
      </c>
      <c r="B6" s="287" t="s">
        <v>1206</v>
      </c>
      <c r="C6" s="278">
        <v>0</v>
      </c>
      <c r="D6" s="278">
        <v>0</v>
      </c>
      <c r="E6" s="278">
        <v>0</v>
      </c>
      <c r="F6" s="278">
        <v>0</v>
      </c>
      <c r="G6" s="278">
        <v>0</v>
      </c>
      <c r="H6" s="278">
        <v>0</v>
      </c>
      <c r="I6" s="278">
        <v>0</v>
      </c>
      <c r="J6" s="278">
        <v>0</v>
      </c>
    </row>
    <row r="7" spans="1:24" x14ac:dyDescent="0.3">
      <c r="A7" s="276">
        <v>2</v>
      </c>
      <c r="B7" s="284" t="s">
        <v>1250</v>
      </c>
      <c r="C7" s="278">
        <v>0</v>
      </c>
      <c r="D7" s="278">
        <v>0</v>
      </c>
      <c r="E7" s="278">
        <v>0</v>
      </c>
      <c r="F7" s="278">
        <v>0</v>
      </c>
      <c r="G7" s="278">
        <v>0</v>
      </c>
      <c r="H7" s="278">
        <v>0</v>
      </c>
      <c r="I7" s="278">
        <v>0</v>
      </c>
      <c r="J7" s="278">
        <v>0</v>
      </c>
    </row>
    <row r="8" spans="1:24" ht="43.2" x14ac:dyDescent="0.3">
      <c r="A8" s="276">
        <v>3</v>
      </c>
      <c r="B8" s="284" t="s">
        <v>1249</v>
      </c>
      <c r="C8" s="278">
        <v>0</v>
      </c>
      <c r="D8" s="278">
        <v>0</v>
      </c>
      <c r="E8" s="278">
        <v>0</v>
      </c>
      <c r="F8" s="278">
        <v>0</v>
      </c>
      <c r="G8" s="278">
        <v>0</v>
      </c>
      <c r="H8" s="278">
        <v>0</v>
      </c>
      <c r="I8" s="278">
        <v>0</v>
      </c>
      <c r="J8" s="278">
        <v>0</v>
      </c>
    </row>
    <row r="9" spans="1:24" ht="43.2" x14ac:dyDescent="0.3">
      <c r="A9" s="276">
        <v>4</v>
      </c>
      <c r="B9" s="284" t="s">
        <v>1248</v>
      </c>
      <c r="C9" s="278">
        <v>0</v>
      </c>
      <c r="D9" s="278">
        <v>0</v>
      </c>
      <c r="E9" s="278">
        <v>0</v>
      </c>
      <c r="F9" s="278">
        <v>0</v>
      </c>
      <c r="G9" s="278">
        <v>0</v>
      </c>
      <c r="H9" s="278">
        <v>0</v>
      </c>
      <c r="I9" s="278">
        <v>0</v>
      </c>
      <c r="J9" s="278">
        <v>0</v>
      </c>
    </row>
    <row r="10" spans="1:24" x14ac:dyDescent="0.3">
      <c r="A10" s="276">
        <v>5</v>
      </c>
      <c r="B10" s="284" t="s">
        <v>1247</v>
      </c>
      <c r="C10" s="278">
        <v>0</v>
      </c>
      <c r="D10" s="278">
        <v>0</v>
      </c>
      <c r="E10" s="278">
        <v>0</v>
      </c>
      <c r="F10" s="278">
        <v>0</v>
      </c>
      <c r="G10" s="278">
        <v>0</v>
      </c>
      <c r="H10" s="278">
        <v>0</v>
      </c>
      <c r="I10" s="278">
        <v>0</v>
      </c>
      <c r="J10" s="278">
        <v>0</v>
      </c>
    </row>
    <row r="11" spans="1:24" x14ac:dyDescent="0.3">
      <c r="A11" s="276">
        <v>6</v>
      </c>
      <c r="B11" s="284" t="s">
        <v>1246</v>
      </c>
      <c r="C11" s="278">
        <v>0</v>
      </c>
      <c r="D11" s="278">
        <v>0</v>
      </c>
      <c r="E11" s="278">
        <v>0</v>
      </c>
      <c r="F11" s="278">
        <v>0</v>
      </c>
      <c r="G11" s="278">
        <v>0</v>
      </c>
      <c r="H11" s="278">
        <v>0</v>
      </c>
      <c r="I11" s="278">
        <v>0</v>
      </c>
      <c r="J11" s="278">
        <v>0</v>
      </c>
    </row>
    <row r="12" spans="1:24" ht="28.8" x14ac:dyDescent="0.3">
      <c r="A12" s="1131">
        <v>7</v>
      </c>
      <c r="B12" s="287" t="s">
        <v>1251</v>
      </c>
      <c r="C12" s="1145">
        <v>70482223.644662499</v>
      </c>
      <c r="D12" s="1145">
        <f>SUM(D13:D15)</f>
        <v>22899496.487064995</v>
      </c>
      <c r="E12" s="1145">
        <f>C12-D12</f>
        <v>47582727.157597505</v>
      </c>
      <c r="F12" s="1145">
        <f>SUM(F13:F15)</f>
        <v>3651321.3320458345</v>
      </c>
      <c r="G12" s="278">
        <v>0</v>
      </c>
      <c r="H12" s="1145">
        <f t="shared" ref="H12:H29" si="0">SUM(F12:G12)</f>
        <v>3651321.3320458345</v>
      </c>
      <c r="I12" s="1145">
        <f>SUM(I13:I15)</f>
        <v>21068877.445599999</v>
      </c>
      <c r="J12" s="1145">
        <f t="shared" ref="J12:J27" si="1">E12</f>
        <v>47582727.157597505</v>
      </c>
    </row>
    <row r="13" spans="1:24" x14ac:dyDescent="0.3">
      <c r="A13" s="1131">
        <v>8</v>
      </c>
      <c r="B13" s="284" t="s">
        <v>1250</v>
      </c>
      <c r="C13" s="1145">
        <v>29784121.921554167</v>
      </c>
      <c r="D13" s="1145">
        <v>11686127.493510831</v>
      </c>
      <c r="E13" s="1145">
        <f>C13-D13</f>
        <v>18097994.428043336</v>
      </c>
      <c r="F13" s="1145">
        <v>0</v>
      </c>
      <c r="G13" s="1145">
        <v>0</v>
      </c>
      <c r="H13" s="1145">
        <f t="shared" si="0"/>
        <v>0</v>
      </c>
      <c r="I13" s="1145">
        <v>6204187.1200000001</v>
      </c>
      <c r="J13" s="1145">
        <f t="shared" si="1"/>
        <v>18097994.428043336</v>
      </c>
    </row>
    <row r="14" spans="1:24" ht="43.2" x14ac:dyDescent="0.3">
      <c r="A14" s="1131">
        <v>9</v>
      </c>
      <c r="B14" s="284" t="s">
        <v>1249</v>
      </c>
      <c r="C14" s="1145">
        <v>0</v>
      </c>
      <c r="D14" s="1145">
        <v>0</v>
      </c>
      <c r="E14" s="1145">
        <v>0</v>
      </c>
      <c r="F14" s="1145">
        <v>0</v>
      </c>
      <c r="G14" s="1145">
        <v>0</v>
      </c>
      <c r="H14" s="1145">
        <f t="shared" si="0"/>
        <v>0</v>
      </c>
      <c r="I14" s="1145">
        <v>0</v>
      </c>
      <c r="J14" s="1145">
        <f t="shared" si="1"/>
        <v>0</v>
      </c>
    </row>
    <row r="15" spans="1:24" ht="43.2" x14ac:dyDescent="0.3">
      <c r="A15" s="1131">
        <v>10</v>
      </c>
      <c r="B15" s="284" t="s">
        <v>1248</v>
      </c>
      <c r="C15" s="1145">
        <v>40698101.723108336</v>
      </c>
      <c r="D15" s="1145">
        <v>11213368.993554166</v>
      </c>
      <c r="E15" s="1145">
        <f>C15-D15</f>
        <v>29484732.729554169</v>
      </c>
      <c r="F15" s="1145">
        <f>14864690.3256-D15</f>
        <v>3651321.3320458345</v>
      </c>
      <c r="G15" s="1145">
        <v>0</v>
      </c>
      <c r="H15" s="1145">
        <f t="shared" si="0"/>
        <v>3651321.3320458345</v>
      </c>
      <c r="I15" s="1145">
        <v>14864690.3256</v>
      </c>
      <c r="J15" s="1145">
        <f t="shared" si="1"/>
        <v>29484732.729554169</v>
      </c>
    </row>
    <row r="16" spans="1:24" x14ac:dyDescent="0.3">
      <c r="A16" s="1131">
        <v>11</v>
      </c>
      <c r="B16" s="284" t="s">
        <v>1247</v>
      </c>
      <c r="C16" s="1145">
        <v>0</v>
      </c>
      <c r="D16" s="1145">
        <v>0</v>
      </c>
      <c r="E16" s="1145">
        <v>0</v>
      </c>
      <c r="F16" s="1145">
        <v>0</v>
      </c>
      <c r="G16" s="1145">
        <v>0</v>
      </c>
      <c r="H16" s="1145">
        <f t="shared" si="0"/>
        <v>0</v>
      </c>
      <c r="I16" s="1145">
        <v>0</v>
      </c>
      <c r="J16" s="1145">
        <f t="shared" si="1"/>
        <v>0</v>
      </c>
    </row>
    <row r="17" spans="1:12" x14ac:dyDescent="0.3">
      <c r="A17" s="1131">
        <v>12</v>
      </c>
      <c r="B17" s="284" t="s">
        <v>1246</v>
      </c>
      <c r="C17" s="1145">
        <v>0</v>
      </c>
      <c r="D17" s="1145">
        <v>0</v>
      </c>
      <c r="E17" s="1145">
        <v>0</v>
      </c>
      <c r="F17" s="1145">
        <v>0</v>
      </c>
      <c r="G17" s="1145">
        <v>0</v>
      </c>
      <c r="H17" s="1145">
        <f t="shared" si="0"/>
        <v>0</v>
      </c>
      <c r="I17" s="1145">
        <v>0</v>
      </c>
      <c r="J17" s="1145">
        <f t="shared" si="1"/>
        <v>0</v>
      </c>
    </row>
    <row r="18" spans="1:12" x14ac:dyDescent="0.3">
      <c r="A18" s="1131">
        <v>13</v>
      </c>
      <c r="B18" s="28" t="s">
        <v>1208</v>
      </c>
      <c r="C18" s="1145">
        <v>3765561.5897999997</v>
      </c>
      <c r="D18" s="1145">
        <f>SUM(D19:D21)</f>
        <v>1527953.5203999998</v>
      </c>
      <c r="E18" s="1145">
        <f>C18-D18</f>
        <v>2237608.0693999999</v>
      </c>
      <c r="F18" s="1145">
        <f>SUM(F19:F21)</f>
        <v>206230.18980000005</v>
      </c>
      <c r="G18" s="1145">
        <v>0</v>
      </c>
      <c r="H18" s="1145">
        <f t="shared" si="0"/>
        <v>206230.18980000005</v>
      </c>
      <c r="I18" s="1145">
        <f>SUM(I19:I21)</f>
        <v>1167611</v>
      </c>
      <c r="J18" s="1145">
        <f t="shared" si="1"/>
        <v>2237608.0693999999</v>
      </c>
    </row>
    <row r="19" spans="1:12" x14ac:dyDescent="0.3">
      <c r="A19" s="1131">
        <v>14</v>
      </c>
      <c r="B19" s="284" t="s">
        <v>1250</v>
      </c>
      <c r="C19" s="1145">
        <v>1534129.3897999998</v>
      </c>
      <c r="D19" s="1145">
        <v>830650.71019999997</v>
      </c>
      <c r="E19" s="1145">
        <f>C19-D19</f>
        <v>703478.6795999998</v>
      </c>
      <c r="F19" s="1145"/>
      <c r="G19" s="1145"/>
      <c r="H19" s="1145">
        <f t="shared" si="0"/>
        <v>0</v>
      </c>
      <c r="I19" s="1145">
        <v>264078</v>
      </c>
      <c r="J19" s="1145">
        <f t="shared" si="1"/>
        <v>703478.6795999998</v>
      </c>
    </row>
    <row r="20" spans="1:12" ht="43.2" x14ac:dyDescent="0.3">
      <c r="A20" s="1131">
        <v>15</v>
      </c>
      <c r="B20" s="284" t="s">
        <v>1249</v>
      </c>
      <c r="C20" s="1145">
        <v>0</v>
      </c>
      <c r="D20" s="1145">
        <v>0</v>
      </c>
      <c r="E20" s="1145">
        <v>0</v>
      </c>
      <c r="F20" s="1145">
        <v>0</v>
      </c>
      <c r="G20" s="1145">
        <v>0</v>
      </c>
      <c r="H20" s="1145">
        <f t="shared" si="0"/>
        <v>0</v>
      </c>
      <c r="I20" s="1145">
        <v>0</v>
      </c>
      <c r="J20" s="1145">
        <f t="shared" si="1"/>
        <v>0</v>
      </c>
    </row>
    <row r="21" spans="1:12" ht="43.2" x14ac:dyDescent="0.3">
      <c r="A21" s="1131">
        <v>16</v>
      </c>
      <c r="B21" s="284" t="s">
        <v>1248</v>
      </c>
      <c r="C21" s="1145">
        <v>2231432.1999999997</v>
      </c>
      <c r="D21" s="1145">
        <v>697302.81019999995</v>
      </c>
      <c r="E21" s="1145">
        <f>C21-D21</f>
        <v>1534129.3897999998</v>
      </c>
      <c r="F21" s="1145">
        <f>903533-D21</f>
        <v>206230.18980000005</v>
      </c>
      <c r="G21" s="1145">
        <v>0</v>
      </c>
      <c r="H21" s="1145">
        <f t="shared" si="0"/>
        <v>206230.18980000005</v>
      </c>
      <c r="I21" s="1145">
        <v>903533</v>
      </c>
      <c r="J21" s="1145">
        <f t="shared" si="1"/>
        <v>1534129.3897999998</v>
      </c>
    </row>
    <row r="22" spans="1:12" x14ac:dyDescent="0.3">
      <c r="A22" s="1131">
        <v>17</v>
      </c>
      <c r="B22" s="284" t="s">
        <v>1247</v>
      </c>
      <c r="C22" s="1145">
        <v>0</v>
      </c>
      <c r="D22" s="1145">
        <v>0</v>
      </c>
      <c r="E22" s="1145">
        <v>0</v>
      </c>
      <c r="F22" s="1145">
        <v>0</v>
      </c>
      <c r="G22" s="1145">
        <v>0</v>
      </c>
      <c r="H22" s="1145">
        <f t="shared" si="0"/>
        <v>0</v>
      </c>
      <c r="I22" s="1145">
        <v>0</v>
      </c>
      <c r="J22" s="1145">
        <f t="shared" si="1"/>
        <v>0</v>
      </c>
    </row>
    <row r="23" spans="1:12" x14ac:dyDescent="0.3">
      <c r="A23" s="1131">
        <v>18</v>
      </c>
      <c r="B23" s="284" t="s">
        <v>1246</v>
      </c>
      <c r="C23" s="1145">
        <v>0</v>
      </c>
      <c r="D23" s="1145">
        <v>0</v>
      </c>
      <c r="E23" s="1145">
        <v>0</v>
      </c>
      <c r="F23" s="1145">
        <v>0</v>
      </c>
      <c r="G23" s="1145">
        <v>0</v>
      </c>
      <c r="H23" s="1145">
        <f t="shared" si="0"/>
        <v>0</v>
      </c>
      <c r="I23" s="1145">
        <v>0</v>
      </c>
      <c r="J23" s="1145">
        <f t="shared" si="1"/>
        <v>0</v>
      </c>
    </row>
    <row r="24" spans="1:12" x14ac:dyDescent="0.3">
      <c r="A24" s="1131">
        <v>19</v>
      </c>
      <c r="B24" s="286" t="s">
        <v>1209</v>
      </c>
      <c r="C24" s="1145">
        <v>139482514.74566597</v>
      </c>
      <c r="D24" s="1145">
        <f>SUM(D25:D27)</f>
        <v>61499439</v>
      </c>
      <c r="E24" s="1145">
        <f>C24-D24</f>
        <v>77983075.745665967</v>
      </c>
      <c r="F24" s="1145">
        <f>SUM(F25:F27)</f>
        <v>4486147</v>
      </c>
      <c r="G24" s="1145">
        <v>0</v>
      </c>
      <c r="H24" s="1145">
        <f t="shared" si="0"/>
        <v>4486147</v>
      </c>
      <c r="I24" s="1145">
        <f>SUM(I25:I27)</f>
        <v>43228737</v>
      </c>
      <c r="J24" s="1145">
        <f t="shared" si="1"/>
        <v>77983075.745665967</v>
      </c>
    </row>
    <row r="25" spans="1:12" x14ac:dyDescent="0.3">
      <c r="A25" s="1131">
        <v>20</v>
      </c>
      <c r="B25" s="284" t="s">
        <v>1250</v>
      </c>
      <c r="C25" s="1145">
        <v>61062653.836163349</v>
      </c>
      <c r="D25" s="1145">
        <v>35157271</v>
      </c>
      <c r="E25" s="1145">
        <f>C25-D25</f>
        <v>25905382.836163349</v>
      </c>
      <c r="F25" s="1145"/>
      <c r="G25" s="1145"/>
      <c r="H25" s="1145">
        <f t="shared" si="0"/>
        <v>0</v>
      </c>
      <c r="I25" s="1145">
        <v>12400422</v>
      </c>
      <c r="J25" s="1145">
        <f t="shared" si="1"/>
        <v>25905382.836163349</v>
      </c>
      <c r="L25" s="285"/>
    </row>
    <row r="26" spans="1:12" ht="43.2" x14ac:dyDescent="0.3">
      <c r="A26" s="1131">
        <v>21</v>
      </c>
      <c r="B26" s="284" t="s">
        <v>1249</v>
      </c>
      <c r="C26" s="1145">
        <v>0</v>
      </c>
      <c r="D26" s="1145">
        <v>0</v>
      </c>
      <c r="E26" s="1145">
        <v>0</v>
      </c>
      <c r="F26" s="1145">
        <v>0</v>
      </c>
      <c r="G26" s="1145">
        <v>0</v>
      </c>
      <c r="H26" s="1145">
        <f t="shared" si="0"/>
        <v>0</v>
      </c>
      <c r="I26" s="1145">
        <v>0</v>
      </c>
      <c r="J26" s="1145">
        <f t="shared" si="1"/>
        <v>0</v>
      </c>
    </row>
    <row r="27" spans="1:12" ht="43.2" x14ac:dyDescent="0.3">
      <c r="A27" s="1131">
        <v>22</v>
      </c>
      <c r="B27" s="284" t="s">
        <v>1248</v>
      </c>
      <c r="C27" s="1145">
        <v>78419860.90950264</v>
      </c>
      <c r="D27" s="1145">
        <v>26342168</v>
      </c>
      <c r="E27" s="1145">
        <f>C27-D27</f>
        <v>52077692.90950264</v>
      </c>
      <c r="F27" s="1145">
        <f>30828315-D27</f>
        <v>4486147</v>
      </c>
      <c r="G27" s="1145">
        <v>0</v>
      </c>
      <c r="H27" s="1145">
        <f t="shared" si="0"/>
        <v>4486147</v>
      </c>
      <c r="I27" s="1145">
        <v>30828315</v>
      </c>
      <c r="J27" s="1145">
        <f t="shared" si="1"/>
        <v>52077692.90950264</v>
      </c>
    </row>
    <row r="28" spans="1:12" x14ac:dyDescent="0.3">
      <c r="A28" s="1131">
        <v>23</v>
      </c>
      <c r="B28" s="284" t="s">
        <v>1247</v>
      </c>
      <c r="C28" s="1145">
        <v>0</v>
      </c>
      <c r="D28" s="1145">
        <v>0</v>
      </c>
      <c r="E28" s="1145">
        <v>0</v>
      </c>
      <c r="F28" s="1145">
        <v>0</v>
      </c>
      <c r="G28" s="1145">
        <v>0</v>
      </c>
      <c r="H28" s="1145">
        <f t="shared" si="0"/>
        <v>0</v>
      </c>
      <c r="I28" s="1145">
        <v>0</v>
      </c>
      <c r="J28" s="1145">
        <v>0</v>
      </c>
    </row>
    <row r="29" spans="1:12" x14ac:dyDescent="0.3">
      <c r="A29" s="1131">
        <v>24</v>
      </c>
      <c r="B29" s="284" t="s">
        <v>1246</v>
      </c>
      <c r="C29" s="1145">
        <v>0</v>
      </c>
      <c r="D29" s="1145">
        <v>0</v>
      </c>
      <c r="E29" s="1145">
        <v>0</v>
      </c>
      <c r="F29" s="1145">
        <v>0</v>
      </c>
      <c r="G29" s="1145">
        <v>0</v>
      </c>
      <c r="H29" s="1145">
        <f t="shared" si="0"/>
        <v>0</v>
      </c>
      <c r="I29" s="1145">
        <v>0</v>
      </c>
      <c r="J29" s="1145">
        <v>0</v>
      </c>
    </row>
    <row r="30" spans="1:12" x14ac:dyDescent="0.3">
      <c r="A30" s="1131">
        <v>25</v>
      </c>
      <c r="B30" s="173" t="s">
        <v>1245</v>
      </c>
      <c r="C30" s="1145">
        <f t="shared" ref="C30:J30" si="2">SUM(C24,C18,C12)</f>
        <v>213730299.98012847</v>
      </c>
      <c r="D30" s="1145">
        <f t="shared" si="2"/>
        <v>85926889.007465005</v>
      </c>
      <c r="E30" s="1145">
        <f t="shared" si="2"/>
        <v>127803410.97266346</v>
      </c>
      <c r="F30" s="1145">
        <f t="shared" si="2"/>
        <v>8343698.5218458343</v>
      </c>
      <c r="G30" s="1145">
        <f t="shared" si="2"/>
        <v>0</v>
      </c>
      <c r="H30" s="1145">
        <f t="shared" si="2"/>
        <v>8343698.5218458343</v>
      </c>
      <c r="I30" s="1145">
        <f t="shared" si="2"/>
        <v>65465225.445600003</v>
      </c>
      <c r="J30" s="1145">
        <f t="shared" si="2"/>
        <v>127803410.97266346</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92BFF-1055-4006-86C0-5992D0942BCA}">
  <sheetPr codeName="List105">
    <tabColor rgb="FF92D050"/>
  </sheetPr>
  <dimension ref="A1:C19"/>
  <sheetViews>
    <sheetView showGridLines="0" zoomScaleNormal="100" workbookViewId="0">
      <selection activeCell="C57" sqref="C57:S57"/>
    </sheetView>
  </sheetViews>
  <sheetFormatPr defaultColWidth="9.109375" defaultRowHeight="14.4" x14ac:dyDescent="0.3"/>
  <cols>
    <col min="1" max="1" width="8.6640625" customWidth="1"/>
    <col min="2" max="2" width="42.33203125" customWidth="1"/>
    <col min="3" max="3" width="48.109375" customWidth="1"/>
    <col min="7" max="7" width="42.33203125" customWidth="1"/>
    <col min="8" max="8" width="48.109375" customWidth="1"/>
  </cols>
  <sheetData>
    <row r="1" spans="1:3" ht="33.75" customHeight="1" x14ac:dyDescent="0.3">
      <c r="A1" s="145" t="s">
        <v>1172</v>
      </c>
    </row>
    <row r="2" spans="1:3" ht="18" customHeight="1" x14ac:dyDescent="0.3">
      <c r="C2" s="1131" t="s">
        <v>6</v>
      </c>
    </row>
    <row r="3" spans="1:3" ht="28.8" x14ac:dyDescent="0.3">
      <c r="B3" s="1149" t="s">
        <v>1263</v>
      </c>
      <c r="C3" s="1150" t="s">
        <v>1264</v>
      </c>
    </row>
    <row r="4" spans="1:3" x14ac:dyDescent="0.3">
      <c r="A4" s="1131">
        <v>1</v>
      </c>
      <c r="B4" s="1151" t="s">
        <v>1265</v>
      </c>
      <c r="C4" s="176"/>
    </row>
    <row r="5" spans="1:3" x14ac:dyDescent="0.3">
      <c r="A5" s="1131">
        <v>2</v>
      </c>
      <c r="B5" s="1151" t="s">
        <v>1266</v>
      </c>
      <c r="C5" s="176"/>
    </row>
    <row r="6" spans="1:3" x14ac:dyDescent="0.3">
      <c r="A6" s="1131">
        <v>3</v>
      </c>
      <c r="B6" s="1151" t="s">
        <v>1267</v>
      </c>
      <c r="C6" s="176"/>
    </row>
    <row r="7" spans="1:3" x14ac:dyDescent="0.3">
      <c r="A7" s="1131">
        <v>4</v>
      </c>
      <c r="B7" s="1151" t="s">
        <v>1268</v>
      </c>
      <c r="C7" s="176"/>
    </row>
    <row r="8" spans="1:3" x14ac:dyDescent="0.3">
      <c r="A8" s="1131">
        <v>5</v>
      </c>
      <c r="B8" s="1151" t="s">
        <v>1269</v>
      </c>
      <c r="C8" s="176"/>
    </row>
    <row r="9" spans="1:3" x14ac:dyDescent="0.3">
      <c r="A9" s="1131">
        <v>6</v>
      </c>
      <c r="B9" s="1151" t="s">
        <v>1270</v>
      </c>
      <c r="C9" s="176"/>
    </row>
    <row r="10" spans="1:3" x14ac:dyDescent="0.3">
      <c r="A10" s="1131">
        <v>7</v>
      </c>
      <c r="B10" s="1151" t="s">
        <v>1271</v>
      </c>
      <c r="C10" s="176"/>
    </row>
    <row r="11" spans="1:3" x14ac:dyDescent="0.3">
      <c r="A11" s="1131">
        <v>8</v>
      </c>
      <c r="B11" s="1151" t="s">
        <v>1272</v>
      </c>
      <c r="C11" s="176"/>
    </row>
    <row r="12" spans="1:3" x14ac:dyDescent="0.3">
      <c r="A12" s="1131">
        <v>9</v>
      </c>
      <c r="B12" s="1151" t="s">
        <v>1273</v>
      </c>
      <c r="C12" s="176"/>
    </row>
    <row r="13" spans="1:3" x14ac:dyDescent="0.3">
      <c r="A13" s="1131">
        <v>10</v>
      </c>
      <c r="B13" s="1151" t="s">
        <v>1274</v>
      </c>
      <c r="C13" s="176"/>
    </row>
    <row r="14" spans="1:3" x14ac:dyDescent="0.3">
      <c r="A14" s="1131">
        <v>11</v>
      </c>
      <c r="B14" s="1151" t="s">
        <v>1275</v>
      </c>
      <c r="C14" s="176"/>
    </row>
    <row r="15" spans="1:3" ht="28.8" x14ac:dyDescent="0.3">
      <c r="A15" s="1132" t="s">
        <v>1276</v>
      </c>
      <c r="B15" s="286" t="s">
        <v>1277</v>
      </c>
      <c r="C15" s="176"/>
    </row>
    <row r="19" spans="3:3" x14ac:dyDescent="0.3">
      <c r="C19" s="5"/>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A5C67-186D-479E-8D4C-AC3E915107F0}">
  <sheetPr codeName="List106">
    <tabColor rgb="FF92D050"/>
  </sheetPr>
  <dimension ref="A1:L12"/>
  <sheetViews>
    <sheetView showGridLines="0" zoomScale="90" zoomScaleNormal="90" workbookViewId="0">
      <selection activeCell="C57" sqref="C57:S57"/>
    </sheetView>
  </sheetViews>
  <sheetFormatPr defaultColWidth="9.109375" defaultRowHeight="14.4" x14ac:dyDescent="0.3"/>
  <cols>
    <col min="1" max="1" width="7.44140625" style="28" customWidth="1"/>
    <col min="2" max="2" width="55.5546875" style="28" customWidth="1"/>
    <col min="3" max="3" width="23" style="28" bestFit="1" customWidth="1"/>
    <col min="4" max="4" width="23.44140625" style="28" customWidth="1"/>
    <col min="5" max="5" width="14.88671875" style="28" customWidth="1"/>
    <col min="6" max="6" width="14.6640625" style="28" bestFit="1" customWidth="1"/>
    <col min="7" max="7" width="19.33203125" style="28" bestFit="1" customWidth="1"/>
    <col min="8" max="8" width="19.88671875" style="28" bestFit="1" customWidth="1"/>
    <col min="9" max="9" width="17.109375" style="28" bestFit="1" customWidth="1"/>
    <col min="10" max="10" width="13.33203125" style="28" customWidth="1"/>
    <col min="11" max="11" width="11" style="28" bestFit="1" customWidth="1"/>
    <col min="12" max="12" width="14.109375" style="28" customWidth="1"/>
    <col min="13" max="16384" width="9.109375" style="28"/>
  </cols>
  <sheetData>
    <row r="1" spans="1:12" ht="17.399999999999999" x14ac:dyDescent="0.35">
      <c r="B1" s="722" t="s">
        <v>1173</v>
      </c>
    </row>
    <row r="2" spans="1:12" x14ac:dyDescent="0.3">
      <c r="B2" s="1137"/>
      <c r="C2" s="1137"/>
      <c r="D2" s="1137"/>
      <c r="E2" s="1137"/>
      <c r="F2" s="1144"/>
      <c r="G2" s="1144"/>
      <c r="H2" s="1144"/>
      <c r="I2" s="1144"/>
      <c r="J2" s="1144"/>
      <c r="K2" s="1144"/>
      <c r="L2" s="1144"/>
    </row>
    <row r="3" spans="1:12" ht="15" thickBot="1" x14ac:dyDescent="0.35">
      <c r="C3" s="292" t="s">
        <v>1278</v>
      </c>
      <c r="D3" s="292" t="s">
        <v>7</v>
      </c>
      <c r="E3" s="292" t="s">
        <v>8</v>
      </c>
      <c r="F3" s="292" t="s">
        <v>43</v>
      </c>
      <c r="G3" s="292" t="s">
        <v>44</v>
      </c>
      <c r="H3" s="292" t="s">
        <v>164</v>
      </c>
      <c r="I3" s="292" t="s">
        <v>165</v>
      </c>
      <c r="J3" s="292" t="s">
        <v>199</v>
      </c>
      <c r="K3" s="292" t="s">
        <v>454</v>
      </c>
      <c r="L3" s="292" t="s">
        <v>455</v>
      </c>
    </row>
    <row r="4" spans="1:12" ht="15" customHeight="1" x14ac:dyDescent="0.3">
      <c r="B4" s="1152"/>
      <c r="C4" s="1593" t="s">
        <v>1279</v>
      </c>
      <c r="D4" s="1594"/>
      <c r="E4" s="1595"/>
      <c r="F4" s="1596" t="s">
        <v>1280</v>
      </c>
      <c r="G4" s="1597"/>
      <c r="H4" s="1597"/>
      <c r="I4" s="1597"/>
      <c r="J4" s="1597"/>
      <c r="K4" s="1598"/>
      <c r="L4" s="572"/>
    </row>
    <row r="5" spans="1:12" ht="57.6" x14ac:dyDescent="0.3">
      <c r="C5" s="573" t="s">
        <v>1206</v>
      </c>
      <c r="D5" s="574" t="s">
        <v>1251</v>
      </c>
      <c r="E5" s="575" t="s">
        <v>1281</v>
      </c>
      <c r="F5" s="573" t="s">
        <v>1282</v>
      </c>
      <c r="G5" s="574" t="s">
        <v>1283</v>
      </c>
      <c r="H5" s="574" t="s">
        <v>1284</v>
      </c>
      <c r="I5" s="574" t="s">
        <v>1285</v>
      </c>
      <c r="J5" s="574" t="s">
        <v>1286</v>
      </c>
      <c r="K5" s="575" t="s">
        <v>1287</v>
      </c>
      <c r="L5" s="576" t="s">
        <v>1288</v>
      </c>
    </row>
    <row r="6" spans="1:12" x14ac:dyDescent="0.3">
      <c r="A6" s="1153">
        <v>1</v>
      </c>
      <c r="B6" s="293" t="s">
        <v>1289</v>
      </c>
      <c r="C6" s="723"/>
      <c r="D6" s="723"/>
      <c r="E6" s="723"/>
      <c r="F6" s="723"/>
      <c r="G6" s="723"/>
      <c r="H6" s="723"/>
      <c r="I6" s="723"/>
      <c r="J6" s="723"/>
      <c r="K6" s="723"/>
      <c r="L6" s="1154">
        <f>SUM(F8:K9,E7)</f>
        <v>101</v>
      </c>
    </row>
    <row r="7" spans="1:12" x14ac:dyDescent="0.3">
      <c r="A7" s="1153">
        <v>2</v>
      </c>
      <c r="B7" s="294" t="s">
        <v>1290</v>
      </c>
      <c r="C7" s="1155">
        <v>2</v>
      </c>
      <c r="D7" s="1155">
        <v>11</v>
      </c>
      <c r="E7" s="1155">
        <f>SUM(C7:D7)</f>
        <v>13</v>
      </c>
      <c r="F7" s="724"/>
      <c r="G7" s="724"/>
      <c r="H7" s="724"/>
      <c r="I7" s="724"/>
      <c r="J7" s="724"/>
      <c r="K7" s="725"/>
      <c r="L7" s="726"/>
    </row>
    <row r="8" spans="1:12" x14ac:dyDescent="0.3">
      <c r="A8" s="1153">
        <v>3</v>
      </c>
      <c r="B8" s="295" t="s">
        <v>1291</v>
      </c>
      <c r="C8" s="724"/>
      <c r="D8" s="724"/>
      <c r="E8" s="724"/>
      <c r="F8" s="727">
        <v>0</v>
      </c>
      <c r="G8" s="727">
        <v>0</v>
      </c>
      <c r="H8" s="727">
        <v>0</v>
      </c>
      <c r="I8" s="727">
        <v>0</v>
      </c>
      <c r="J8" s="727">
        <v>3</v>
      </c>
      <c r="K8" s="728">
        <v>0</v>
      </c>
      <c r="L8" s="726"/>
    </row>
    <row r="9" spans="1:12" x14ac:dyDescent="0.3">
      <c r="A9" s="1153">
        <v>4</v>
      </c>
      <c r="B9" s="295" t="s">
        <v>1292</v>
      </c>
      <c r="C9" s="724"/>
      <c r="D9" s="724"/>
      <c r="E9" s="724"/>
      <c r="F9" s="727">
        <v>37</v>
      </c>
      <c r="G9" s="727">
        <v>18</v>
      </c>
      <c r="H9" s="727">
        <v>1</v>
      </c>
      <c r="I9" s="727">
        <v>17</v>
      </c>
      <c r="J9" s="727">
        <v>7</v>
      </c>
      <c r="K9" s="727">
        <v>5</v>
      </c>
      <c r="L9" s="726"/>
    </row>
    <row r="10" spans="1:12" x14ac:dyDescent="0.3">
      <c r="A10" s="1153">
        <v>5</v>
      </c>
      <c r="B10" s="293" t="s">
        <v>1293</v>
      </c>
      <c r="C10" s="1156">
        <v>3442863</v>
      </c>
      <c r="D10" s="1157">
        <v>87226283</v>
      </c>
      <c r="E10" s="1157">
        <f t="shared" ref="E10:E12" si="0">SUM(C10:D10)</f>
        <v>90669146</v>
      </c>
      <c r="F10" s="1157">
        <f t="shared" ref="F10:K10" si="1">SUM(F11:F12)</f>
        <v>158464761.81</v>
      </c>
      <c r="G10" s="1157">
        <f t="shared" si="1"/>
        <v>68185062</v>
      </c>
      <c r="H10" s="1157">
        <f t="shared" si="1"/>
        <v>3316181</v>
      </c>
      <c r="I10" s="1157">
        <f t="shared" si="1"/>
        <v>54326329</v>
      </c>
      <c r="J10" s="1157">
        <f t="shared" si="1"/>
        <v>23674876</v>
      </c>
      <c r="K10" s="1157">
        <f t="shared" si="1"/>
        <v>15983691</v>
      </c>
      <c r="L10" s="726"/>
    </row>
    <row r="11" spans="1:12" x14ac:dyDescent="0.3">
      <c r="A11" s="1153">
        <v>6</v>
      </c>
      <c r="B11" s="294" t="s">
        <v>1294</v>
      </c>
      <c r="C11" s="1158">
        <v>0</v>
      </c>
      <c r="D11" s="1159">
        <v>24437261</v>
      </c>
      <c r="E11" s="1159">
        <f t="shared" si="0"/>
        <v>24437261</v>
      </c>
      <c r="F11" s="1159">
        <v>55993154.810000002</v>
      </c>
      <c r="G11" s="1159">
        <v>16642406</v>
      </c>
      <c r="H11" s="1159">
        <v>825930</v>
      </c>
      <c r="I11" s="1159">
        <v>12179204</v>
      </c>
      <c r="J11" s="1159">
        <v>5577741</v>
      </c>
      <c r="K11" s="1159">
        <v>3825436</v>
      </c>
      <c r="L11" s="726"/>
    </row>
    <row r="12" spans="1:12" x14ac:dyDescent="0.3">
      <c r="A12" s="1153">
        <v>7</v>
      </c>
      <c r="B12" s="295" t="s">
        <v>1295</v>
      </c>
      <c r="C12" s="1158">
        <v>3442863</v>
      </c>
      <c r="D12" s="1159">
        <v>62789022</v>
      </c>
      <c r="E12" s="1159">
        <f t="shared" si="0"/>
        <v>66231885</v>
      </c>
      <c r="F12" s="1159">
        <v>102471607</v>
      </c>
      <c r="G12" s="1159">
        <v>51542656</v>
      </c>
      <c r="H12" s="1159">
        <v>2490251</v>
      </c>
      <c r="I12" s="1159">
        <v>42147125</v>
      </c>
      <c r="J12" s="1159">
        <v>18097135</v>
      </c>
      <c r="K12" s="1159">
        <v>12158255</v>
      </c>
      <c r="L12" s="726"/>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List107">
    <tabColor rgb="FF0070C0"/>
    <pageSetUpPr fitToPage="1"/>
  </sheetPr>
  <dimension ref="B2:L14"/>
  <sheetViews>
    <sheetView showGridLines="0" workbookViewId="0"/>
  </sheetViews>
  <sheetFormatPr defaultRowHeight="14.4" x14ac:dyDescent="0.3"/>
  <sheetData>
    <row r="2" spans="2:12" x14ac:dyDescent="0.3">
      <c r="B2" t="s">
        <v>1807</v>
      </c>
    </row>
    <row r="3" spans="2:12" x14ac:dyDescent="0.3">
      <c r="B3" t="s">
        <v>1808</v>
      </c>
    </row>
    <row r="5" spans="2:12" x14ac:dyDescent="0.3">
      <c r="B5" s="1183" t="s">
        <v>1296</v>
      </c>
      <c r="C5" s="1184"/>
      <c r="D5" s="1184"/>
      <c r="E5" s="1184"/>
      <c r="F5" s="1184"/>
      <c r="G5" s="1184"/>
      <c r="H5" s="1184"/>
      <c r="I5" s="1184"/>
      <c r="J5" s="1184"/>
      <c r="K5" s="1184"/>
      <c r="L5" s="1185"/>
    </row>
    <row r="6" spans="2:12" x14ac:dyDescent="0.3">
      <c r="B6" s="1186" t="s">
        <v>1297</v>
      </c>
      <c r="C6" s="1181"/>
      <c r="D6" s="1181"/>
      <c r="E6" s="1181"/>
      <c r="F6" s="1181"/>
      <c r="G6" s="1181"/>
      <c r="H6" s="1181"/>
      <c r="I6" s="1181"/>
      <c r="J6" s="1181"/>
      <c r="K6" s="1181"/>
      <c r="L6" s="1187"/>
    </row>
    <row r="7" spans="2:12" ht="22.5" customHeight="1" x14ac:dyDescent="0.3">
      <c r="B7" s="1186" t="s">
        <v>1298</v>
      </c>
      <c r="C7" s="1181"/>
      <c r="D7" s="1181"/>
      <c r="E7" s="1181"/>
      <c r="F7" s="1181"/>
      <c r="G7" s="1181"/>
      <c r="H7" s="1181"/>
      <c r="I7" s="1181"/>
      <c r="J7" s="1181"/>
      <c r="K7" s="1181"/>
      <c r="L7" s="1187"/>
    </row>
    <row r="8" spans="2:12" x14ac:dyDescent="0.3">
      <c r="B8" s="1188" t="s">
        <v>1299</v>
      </c>
      <c r="C8" s="1189"/>
      <c r="D8" s="1189"/>
      <c r="E8" s="1189"/>
      <c r="F8" s="1189"/>
      <c r="G8" s="1189"/>
      <c r="H8" s="1189"/>
      <c r="I8" s="1189"/>
      <c r="J8" s="1189"/>
      <c r="K8" s="1189"/>
      <c r="L8" s="1190"/>
    </row>
    <row r="9" spans="2:12" ht="22.5" customHeight="1" x14ac:dyDescent="0.3"/>
    <row r="10" spans="2:12" ht="22.5" customHeight="1" x14ac:dyDescent="0.3">
      <c r="B10" s="1182"/>
      <c r="C10" s="1182"/>
      <c r="D10" s="1182"/>
      <c r="E10" s="1182"/>
      <c r="F10" s="1182"/>
      <c r="G10" s="1182"/>
      <c r="H10" s="1182"/>
      <c r="I10" s="1182"/>
      <c r="J10" s="1182"/>
      <c r="K10" s="1182"/>
      <c r="L10" s="1182"/>
    </row>
    <row r="11" spans="2:12" ht="22.5" customHeight="1" x14ac:dyDescent="0.3">
      <c r="B11" s="1181"/>
      <c r="C11" s="1181"/>
      <c r="D11" s="1181"/>
      <c r="E11" s="1181"/>
      <c r="F11" s="1181"/>
      <c r="G11" s="1181"/>
      <c r="H11" s="1181"/>
      <c r="I11" s="1181"/>
      <c r="J11" s="1181"/>
      <c r="K11" s="1181"/>
      <c r="L11" s="1181"/>
    </row>
    <row r="12" spans="2:12" ht="22.5" customHeight="1" x14ac:dyDescent="0.3">
      <c r="B12" s="1182"/>
      <c r="C12" s="1182"/>
      <c r="D12" s="1182"/>
      <c r="E12" s="1182"/>
      <c r="F12" s="1182"/>
      <c r="G12" s="1182"/>
      <c r="H12" s="1182"/>
      <c r="I12" s="1182"/>
      <c r="J12" s="1182"/>
      <c r="K12" s="1182"/>
      <c r="L12" s="1182"/>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List108">
    <tabColor theme="9" tint="0.79998168889431442"/>
  </sheetPr>
  <dimension ref="A1:J15"/>
  <sheetViews>
    <sheetView showGridLines="0" view="pageLayout" zoomScaleNormal="100" workbookViewId="0"/>
  </sheetViews>
  <sheetFormatPr defaultRowHeight="14.4" x14ac:dyDescent="0.3"/>
  <cols>
    <col min="1" max="1" width="5.6640625" customWidth="1"/>
    <col min="2" max="2" width="47.109375" customWidth="1"/>
    <col min="3" max="7" width="17.6640625" customWidth="1"/>
    <col min="8" max="8" width="19.33203125" customWidth="1"/>
    <col min="9" max="10" width="17.6640625" customWidth="1"/>
  </cols>
  <sheetData>
    <row r="1" spans="1:10" ht="24.6" x14ac:dyDescent="0.3">
      <c r="A1" s="296"/>
      <c r="B1" s="297" t="s">
        <v>1296</v>
      </c>
      <c r="C1" s="298"/>
      <c r="D1" s="4"/>
      <c r="E1" s="4"/>
      <c r="F1" s="4"/>
      <c r="G1" s="4"/>
      <c r="H1" s="4"/>
      <c r="I1" s="4"/>
      <c r="J1" s="4"/>
    </row>
    <row r="2" spans="1:10" ht="15.6" x14ac:dyDescent="0.3">
      <c r="A2" s="296"/>
      <c r="B2" s="299"/>
      <c r="C2" s="300"/>
      <c r="D2" s="300"/>
      <c r="E2" s="300"/>
      <c r="F2" s="300"/>
      <c r="G2" s="300"/>
      <c r="H2" s="300"/>
      <c r="I2" s="300"/>
      <c r="J2" s="296"/>
    </row>
    <row r="3" spans="1:10" ht="15.6" x14ac:dyDescent="0.3">
      <c r="A3" s="296"/>
      <c r="B3" s="299"/>
      <c r="C3" s="300"/>
      <c r="D3" s="300"/>
      <c r="E3" s="300"/>
      <c r="F3" s="300"/>
      <c r="G3" s="300"/>
      <c r="H3" s="300"/>
      <c r="I3" s="300"/>
      <c r="J3" s="296"/>
    </row>
    <row r="4" spans="1:10" x14ac:dyDescent="0.3">
      <c r="A4" s="296"/>
      <c r="B4" s="301"/>
      <c r="C4" s="1599" t="s">
        <v>1300</v>
      </c>
      <c r="D4" s="1600"/>
      <c r="E4" s="1601" t="s">
        <v>1301</v>
      </c>
      <c r="F4" s="1602"/>
      <c r="G4" s="1599" t="s">
        <v>1302</v>
      </c>
      <c r="H4" s="1600"/>
      <c r="I4" s="1601" t="s">
        <v>1303</v>
      </c>
      <c r="J4" s="1602"/>
    </row>
    <row r="5" spans="1:10" ht="43.2" x14ac:dyDescent="0.3">
      <c r="A5" s="296"/>
      <c r="B5" s="302"/>
      <c r="C5" s="303"/>
      <c r="D5" s="304" t="s">
        <v>1304</v>
      </c>
      <c r="E5" s="303"/>
      <c r="F5" s="304" t="s">
        <v>1304</v>
      </c>
      <c r="G5" s="303"/>
      <c r="H5" s="304" t="s">
        <v>1305</v>
      </c>
      <c r="I5" s="305"/>
      <c r="J5" s="304" t="s">
        <v>1305</v>
      </c>
    </row>
    <row r="6" spans="1:10" x14ac:dyDescent="0.3">
      <c r="A6" s="306"/>
      <c r="B6" s="307"/>
      <c r="C6" s="7" t="s">
        <v>474</v>
      </c>
      <c r="D6" s="7" t="s">
        <v>756</v>
      </c>
      <c r="E6" s="7" t="s">
        <v>758</v>
      </c>
      <c r="F6" s="7" t="s">
        <v>760</v>
      </c>
      <c r="G6" s="7" t="s">
        <v>762</v>
      </c>
      <c r="H6" s="7" t="s">
        <v>766</v>
      </c>
      <c r="I6" s="7" t="s">
        <v>768</v>
      </c>
      <c r="J6" s="7" t="s">
        <v>770</v>
      </c>
    </row>
    <row r="7" spans="1:10" x14ac:dyDescent="0.3">
      <c r="A7" s="308" t="s">
        <v>474</v>
      </c>
      <c r="B7" s="309" t="s">
        <v>1306</v>
      </c>
      <c r="C7" s="122"/>
      <c r="D7" s="122"/>
      <c r="E7" s="310"/>
      <c r="F7" s="310"/>
      <c r="G7" s="122"/>
      <c r="H7" s="122"/>
      <c r="I7" s="311"/>
      <c r="J7" s="310"/>
    </row>
    <row r="8" spans="1:10" x14ac:dyDescent="0.3">
      <c r="A8" s="7" t="s">
        <v>756</v>
      </c>
      <c r="B8" s="312" t="s">
        <v>1307</v>
      </c>
      <c r="C8" s="122"/>
      <c r="D8" s="122"/>
      <c r="E8" s="122"/>
      <c r="F8" s="122"/>
      <c r="G8" s="122"/>
      <c r="H8" s="122"/>
      <c r="I8" s="313"/>
      <c r="J8" s="122"/>
    </row>
    <row r="9" spans="1:10" x14ac:dyDescent="0.3">
      <c r="A9" s="7" t="s">
        <v>758</v>
      </c>
      <c r="B9" s="312" t="s">
        <v>769</v>
      </c>
      <c r="C9" s="122"/>
      <c r="D9" s="122"/>
      <c r="E9" s="122"/>
      <c r="F9" s="122"/>
      <c r="G9" s="122"/>
      <c r="H9" s="122"/>
      <c r="I9" s="122"/>
      <c r="J9" s="122"/>
    </row>
    <row r="10" spans="1:10" x14ac:dyDescent="0.3">
      <c r="A10" s="7" t="s">
        <v>760</v>
      </c>
      <c r="B10" s="314" t="s">
        <v>1308</v>
      </c>
      <c r="C10" s="122"/>
      <c r="D10" s="122"/>
      <c r="E10" s="122"/>
      <c r="F10" s="122"/>
      <c r="G10" s="122"/>
      <c r="H10" s="122"/>
      <c r="I10" s="122"/>
      <c r="J10" s="122"/>
    </row>
    <row r="11" spans="1:10" x14ac:dyDescent="0.3">
      <c r="A11" s="7" t="s">
        <v>762</v>
      </c>
      <c r="B11" s="315" t="s">
        <v>1309</v>
      </c>
      <c r="C11" s="122"/>
      <c r="D11" s="122"/>
      <c r="E11" s="122"/>
      <c r="F11" s="122"/>
      <c r="G11" s="122"/>
      <c r="H11" s="122"/>
      <c r="I11" s="122"/>
      <c r="J11" s="122"/>
    </row>
    <row r="12" spans="1:10" x14ac:dyDescent="0.3">
      <c r="A12" s="7" t="s">
        <v>764</v>
      </c>
      <c r="B12" s="314" t="s">
        <v>1310</v>
      </c>
      <c r="C12" s="122"/>
      <c r="D12" s="122"/>
      <c r="E12" s="122"/>
      <c r="F12" s="122"/>
      <c r="G12" s="122"/>
      <c r="H12" s="122"/>
      <c r="I12" s="122"/>
      <c r="J12" s="122"/>
    </row>
    <row r="13" spans="1:10" x14ac:dyDescent="0.3">
      <c r="A13" s="7" t="s">
        <v>766</v>
      </c>
      <c r="B13" s="314" t="s">
        <v>1311</v>
      </c>
      <c r="C13" s="122"/>
      <c r="D13" s="122"/>
      <c r="E13" s="122"/>
      <c r="F13" s="122"/>
      <c r="G13" s="122"/>
      <c r="H13" s="122"/>
      <c r="I13" s="122"/>
      <c r="J13" s="122"/>
    </row>
    <row r="14" spans="1:10" x14ac:dyDescent="0.3">
      <c r="A14" s="7" t="s">
        <v>768</v>
      </c>
      <c r="B14" s="314" t="s">
        <v>1312</v>
      </c>
      <c r="C14" s="122"/>
      <c r="D14" s="122"/>
      <c r="E14" s="122"/>
      <c r="F14" s="122"/>
      <c r="G14" s="122"/>
      <c r="H14" s="122"/>
      <c r="I14" s="122"/>
      <c r="J14" s="122"/>
    </row>
    <row r="15" spans="1:10" x14ac:dyDescent="0.3">
      <c r="A15" s="7" t="s">
        <v>772</v>
      </c>
      <c r="B15" s="312" t="s">
        <v>1313</v>
      </c>
      <c r="C15" s="122"/>
      <c r="D15" s="122"/>
      <c r="E15" s="316"/>
      <c r="F15" s="316"/>
      <c r="G15" s="122"/>
      <c r="H15" s="122"/>
      <c r="I15" s="317"/>
      <c r="J15" s="316"/>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&amp;C&amp;"Calibri"&amp;10&amp;K000000Public&amp;1#_x000D_&amp;"Calibri"&amp;11&amp;K000000CS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List109">
    <tabColor theme="9" tint="0.79998168889431442"/>
  </sheetPr>
  <dimension ref="A1:AZ22"/>
  <sheetViews>
    <sheetView showGridLines="0" view="pageLayout" zoomScaleNormal="100" workbookViewId="0">
      <selection activeCell="C11" sqref="C11"/>
    </sheetView>
  </sheetViews>
  <sheetFormatPr defaultColWidth="8.88671875" defaultRowHeight="13.2" x14ac:dyDescent="0.3"/>
  <cols>
    <col min="1" max="1" width="5.6640625" style="306" customWidth="1"/>
    <col min="2" max="2" width="72" style="306" customWidth="1"/>
    <col min="3" max="4" width="17.6640625" style="306" customWidth="1"/>
    <col min="5" max="7" width="17.6640625" style="296" customWidth="1"/>
    <col min="8" max="8" width="19.33203125" style="296" customWidth="1"/>
    <col min="9" max="10" width="17.6640625" style="296" customWidth="1"/>
    <col min="11" max="11" width="13.6640625" style="296" customWidth="1"/>
    <col min="12" max="52" width="8.88671875" style="296"/>
    <col min="53" max="16384" width="8.88671875" style="306"/>
  </cols>
  <sheetData>
    <row r="1" spans="1:35" ht="18" x14ac:dyDescent="0.3">
      <c r="A1" s="318"/>
      <c r="B1" s="297" t="s">
        <v>1297</v>
      </c>
      <c r="C1" s="319"/>
      <c r="D1" s="319"/>
      <c r="E1" s="319"/>
      <c r="F1" s="319"/>
    </row>
    <row r="2" spans="1:35" ht="18" x14ac:dyDescent="0.3">
      <c r="A2" s="318"/>
      <c r="B2" s="320"/>
      <c r="C2" s="319"/>
      <c r="D2" s="319"/>
      <c r="E2" s="319"/>
      <c r="F2" s="319"/>
    </row>
    <row r="3" spans="1:35" s="299" customFormat="1" ht="15.6" x14ac:dyDescent="0.3">
      <c r="C3" s="300"/>
      <c r="D3" s="300"/>
      <c r="E3" s="300"/>
      <c r="F3" s="300"/>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row>
    <row r="4" spans="1:35" ht="14.4" x14ac:dyDescent="0.3">
      <c r="A4" s="321"/>
      <c r="B4" s="322"/>
      <c r="C4" s="1599" t="s">
        <v>1314</v>
      </c>
      <c r="D4" s="1600"/>
      <c r="E4" s="1605" t="s">
        <v>1315</v>
      </c>
      <c r="F4" s="1606"/>
    </row>
    <row r="5" spans="1:35" ht="55.95" customHeight="1" x14ac:dyDescent="0.3">
      <c r="A5" s="321"/>
      <c r="B5" s="322"/>
      <c r="C5" s="1603"/>
      <c r="D5" s="1604"/>
      <c r="E5" s="1599" t="s">
        <v>1316</v>
      </c>
      <c r="F5" s="1600"/>
    </row>
    <row r="6" spans="1:35" ht="43.2" x14ac:dyDescent="0.3">
      <c r="A6" s="302"/>
      <c r="B6" s="323"/>
      <c r="C6" s="324"/>
      <c r="D6" s="304" t="s">
        <v>1304</v>
      </c>
      <c r="E6" s="325"/>
      <c r="F6" s="304" t="s">
        <v>1305</v>
      </c>
    </row>
    <row r="7" spans="1:35" ht="14.4" x14ac:dyDescent="0.3">
      <c r="A7" s="302"/>
      <c r="B7" s="323"/>
      <c r="C7" s="7" t="s">
        <v>474</v>
      </c>
      <c r="D7" s="7" t="s">
        <v>756</v>
      </c>
      <c r="E7" s="7" t="s">
        <v>758</v>
      </c>
      <c r="F7" s="7" t="s">
        <v>762</v>
      </c>
    </row>
    <row r="8" spans="1:35" ht="14.4" x14ac:dyDescent="0.3">
      <c r="A8" s="308" t="s">
        <v>773</v>
      </c>
      <c r="B8" s="326" t="s">
        <v>1317</v>
      </c>
      <c r="C8" s="122"/>
      <c r="D8" s="122"/>
      <c r="E8" s="122"/>
      <c r="F8" s="122"/>
    </row>
    <row r="9" spans="1:35" ht="14.4" x14ac:dyDescent="0.3">
      <c r="A9" s="7" t="s">
        <v>774</v>
      </c>
      <c r="B9" s="327" t="s">
        <v>1318</v>
      </c>
      <c r="C9" s="122"/>
      <c r="D9" s="122"/>
      <c r="E9" s="122"/>
      <c r="F9" s="122"/>
    </row>
    <row r="10" spans="1:35" ht="14.4" x14ac:dyDescent="0.3">
      <c r="A10" s="7" t="s">
        <v>775</v>
      </c>
      <c r="B10" s="327" t="s">
        <v>1307</v>
      </c>
      <c r="C10" s="122"/>
      <c r="D10" s="122"/>
      <c r="E10" s="122"/>
      <c r="F10" s="122"/>
    </row>
    <row r="11" spans="1:35" ht="14.4" x14ac:dyDescent="0.3">
      <c r="A11" s="7" t="s">
        <v>776</v>
      </c>
      <c r="B11" s="327" t="s">
        <v>769</v>
      </c>
      <c r="C11" s="122"/>
      <c r="D11" s="122"/>
      <c r="E11" s="122"/>
      <c r="F11" s="122"/>
    </row>
    <row r="12" spans="1:35" ht="14.4" x14ac:dyDescent="0.3">
      <c r="A12" s="7" t="s">
        <v>777</v>
      </c>
      <c r="B12" s="328" t="s">
        <v>1308</v>
      </c>
      <c r="C12" s="122"/>
      <c r="D12" s="122"/>
      <c r="E12" s="122"/>
      <c r="F12" s="122"/>
    </row>
    <row r="13" spans="1:35" ht="14.4" x14ac:dyDescent="0.3">
      <c r="A13" s="7" t="s">
        <v>778</v>
      </c>
      <c r="B13" s="329" t="s">
        <v>1309</v>
      </c>
      <c r="C13" s="122"/>
      <c r="D13" s="122"/>
      <c r="E13" s="122"/>
      <c r="F13" s="122"/>
    </row>
    <row r="14" spans="1:35" ht="14.4" x14ac:dyDescent="0.3">
      <c r="A14" s="7" t="s">
        <v>779</v>
      </c>
      <c r="B14" s="328" t="s">
        <v>1310</v>
      </c>
      <c r="C14" s="122"/>
      <c r="D14" s="122"/>
      <c r="E14" s="122"/>
      <c r="F14" s="122"/>
    </row>
    <row r="15" spans="1:35" ht="14.4" x14ac:dyDescent="0.3">
      <c r="A15" s="7" t="s">
        <v>780</v>
      </c>
      <c r="B15" s="328" t="s">
        <v>1311</v>
      </c>
      <c r="C15" s="122"/>
      <c r="D15" s="122"/>
      <c r="E15" s="122"/>
      <c r="F15" s="122"/>
    </row>
    <row r="16" spans="1:35" ht="14.4" x14ac:dyDescent="0.3">
      <c r="A16" s="7" t="s">
        <v>781</v>
      </c>
      <c r="B16" s="328" t="s">
        <v>1312</v>
      </c>
      <c r="C16" s="122"/>
      <c r="D16" s="122"/>
      <c r="E16" s="122"/>
      <c r="F16" s="122"/>
    </row>
    <row r="17" spans="1:6" ht="14.4" x14ac:dyDescent="0.3">
      <c r="A17" s="7" t="s">
        <v>782</v>
      </c>
      <c r="B17" s="327" t="s">
        <v>1319</v>
      </c>
      <c r="C17" s="122"/>
      <c r="D17" s="122"/>
      <c r="E17" s="122"/>
      <c r="F17" s="122"/>
    </row>
    <row r="18" spans="1:6" ht="14.4" x14ac:dyDescent="0.3">
      <c r="A18" s="7" t="s">
        <v>1320</v>
      </c>
      <c r="B18" s="327" t="s">
        <v>1321</v>
      </c>
      <c r="C18" s="122"/>
      <c r="D18" s="122"/>
      <c r="E18" s="122"/>
      <c r="F18" s="122"/>
    </row>
    <row r="19" spans="1:6" ht="28.8" x14ac:dyDescent="0.3">
      <c r="A19" s="308" t="s">
        <v>1322</v>
      </c>
      <c r="B19" s="326" t="s">
        <v>1323</v>
      </c>
      <c r="C19" s="122"/>
      <c r="D19" s="122"/>
      <c r="E19" s="122"/>
      <c r="F19" s="122"/>
    </row>
    <row r="20" spans="1:6" ht="14.4" x14ac:dyDescent="0.3">
      <c r="A20" s="308">
        <v>241</v>
      </c>
      <c r="B20" s="326" t="s">
        <v>1324</v>
      </c>
      <c r="C20" s="310"/>
      <c r="D20" s="310"/>
      <c r="E20" s="122"/>
      <c r="F20" s="122"/>
    </row>
    <row r="21" spans="1:6" ht="14.4" x14ac:dyDescent="0.3">
      <c r="A21" s="330">
        <v>250</v>
      </c>
      <c r="B21" s="331" t="s">
        <v>1325</v>
      </c>
      <c r="C21" s="122"/>
      <c r="D21" s="122"/>
      <c r="E21" s="310"/>
      <c r="F21" s="310"/>
    </row>
    <row r="22" spans="1:6" x14ac:dyDescent="0.3">
      <c r="B22" s="332"/>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&amp;C&amp;"Calibri"&amp;10&amp;K000000Public&amp;1#_x000D_&amp;"Calibri"&amp;11&amp;K000000CS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4E73-F821-40BE-A3A7-4BD7A5CA65A5}">
  <sheetPr codeName="List11">
    <tabColor rgb="FF92D050"/>
  </sheetPr>
  <dimension ref="A2:C8"/>
  <sheetViews>
    <sheetView showGridLines="0" view="pageLayout" topLeftCell="A8" zoomScaleNormal="100" workbookViewId="0">
      <selection activeCell="F12" sqref="F12"/>
    </sheetView>
  </sheetViews>
  <sheetFormatPr defaultRowHeight="14.4" x14ac:dyDescent="0.3"/>
  <cols>
    <col min="1" max="1" width="17.44140625" customWidth="1"/>
    <col min="2" max="2" width="15" customWidth="1"/>
    <col min="3" max="3" width="92.5546875" customWidth="1"/>
  </cols>
  <sheetData>
    <row r="2" spans="1:3" ht="24.6" x14ac:dyDescent="0.4">
      <c r="B2" s="884"/>
      <c r="C2" s="885"/>
    </row>
    <row r="3" spans="1:3" ht="86.4" customHeight="1" x14ac:dyDescent="0.3">
      <c r="A3" s="1211" t="s">
        <v>119</v>
      </c>
      <c r="B3" s="1211"/>
      <c r="C3" s="887" t="s">
        <v>111</v>
      </c>
    </row>
    <row r="4" spans="1:3" x14ac:dyDescent="0.3">
      <c r="B4" s="888"/>
      <c r="C4" s="885"/>
    </row>
    <row r="5" spans="1:3" x14ac:dyDescent="0.3">
      <c r="A5" s="5" t="s">
        <v>112</v>
      </c>
      <c r="B5" s="6"/>
      <c r="C5" s="889"/>
    </row>
    <row r="6" spans="1:3" x14ac:dyDescent="0.3">
      <c r="A6" s="816" t="s">
        <v>113</v>
      </c>
      <c r="B6" s="890" t="s">
        <v>120</v>
      </c>
      <c r="C6" s="891" t="s">
        <v>114</v>
      </c>
    </row>
    <row r="7" spans="1:3" ht="201.6" x14ac:dyDescent="0.3">
      <c r="A7" s="813" t="s">
        <v>115</v>
      </c>
      <c r="B7" s="892" t="s">
        <v>116</v>
      </c>
      <c r="C7" s="893" t="s">
        <v>2126</v>
      </c>
    </row>
    <row r="8" spans="1:3" ht="345.6" x14ac:dyDescent="0.3">
      <c r="A8" s="813" t="s">
        <v>117</v>
      </c>
      <c r="B8" s="892" t="s">
        <v>118</v>
      </c>
      <c r="C8" s="893" t="s">
        <v>2127</v>
      </c>
    </row>
  </sheetData>
  <mergeCells count="1">
    <mergeCell ref="A3:B3"/>
  </mergeCells>
  <conditionalFormatting sqref="C8">
    <cfRule type="cellIs" dxfId="15" priority="2" stopIfTrue="1" operator="lessThan">
      <formula>0</formula>
    </cfRule>
  </conditionalFormatting>
  <conditionalFormatting sqref="C7">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List110">
    <tabColor theme="9" tint="0.79998168889431442"/>
  </sheetPr>
  <dimension ref="A1:AZ9"/>
  <sheetViews>
    <sheetView showGridLines="0" view="pageLayout" zoomScaleNormal="100" workbookViewId="0">
      <selection activeCell="B13" sqref="B13"/>
    </sheetView>
  </sheetViews>
  <sheetFormatPr defaultColWidth="8.88671875" defaultRowHeight="13.2" x14ac:dyDescent="0.3"/>
  <cols>
    <col min="1" max="1" width="5.6640625" style="306" customWidth="1"/>
    <col min="2" max="2" width="72" style="306" customWidth="1"/>
    <col min="3" max="4" width="17.6640625" style="306" customWidth="1"/>
    <col min="5" max="7" width="17.6640625" style="296" customWidth="1"/>
    <col min="8" max="8" width="19.33203125" style="296" customWidth="1"/>
    <col min="9" max="10" width="17.6640625" style="296" customWidth="1"/>
    <col min="11" max="11" width="13.6640625" style="296" customWidth="1"/>
    <col min="12" max="52" width="8.88671875" style="296"/>
    <col min="53" max="16384" width="8.88671875" style="306"/>
  </cols>
  <sheetData>
    <row r="1" spans="1:11" s="333" customFormat="1" ht="20.100000000000001" customHeight="1" x14ac:dyDescent="0.3">
      <c r="B1" s="320" t="s">
        <v>1298</v>
      </c>
      <c r="C1" s="298"/>
      <c r="D1" s="298"/>
      <c r="E1" s="298"/>
      <c r="F1" s="298"/>
      <c r="G1" s="298"/>
      <c r="H1" s="296"/>
      <c r="I1" s="296"/>
      <c r="J1" s="296"/>
      <c r="K1" s="296"/>
    </row>
    <row r="2" spans="1:11" s="333" customFormat="1" ht="20.100000000000001" customHeight="1" x14ac:dyDescent="0.3">
      <c r="B2" s="320"/>
      <c r="C2" s="298"/>
      <c r="D2" s="298"/>
      <c r="E2" s="298"/>
      <c r="F2" s="298"/>
      <c r="G2" s="298"/>
      <c r="H2" s="296"/>
      <c r="I2" s="296"/>
      <c r="J2" s="296"/>
      <c r="K2" s="296"/>
    </row>
    <row r="3" spans="1:11" ht="96" customHeight="1" x14ac:dyDescent="0.3">
      <c r="A3" s="334"/>
      <c r="B3" s="335"/>
      <c r="C3" s="336" t="s">
        <v>1326</v>
      </c>
      <c r="D3" s="337" t="s">
        <v>1327</v>
      </c>
      <c r="E3" s="338"/>
      <c r="F3" s="338"/>
    </row>
    <row r="4" spans="1:11" ht="15.6" x14ac:dyDescent="0.3">
      <c r="A4" s="334"/>
      <c r="B4" s="335"/>
      <c r="C4" s="7" t="s">
        <v>474</v>
      </c>
      <c r="D4" s="7" t="s">
        <v>756</v>
      </c>
      <c r="E4" s="339"/>
      <c r="F4" s="339"/>
    </row>
    <row r="5" spans="1:11" ht="15" customHeight="1" x14ac:dyDescent="0.3">
      <c r="A5" s="308" t="s">
        <v>474</v>
      </c>
      <c r="B5" s="331" t="s">
        <v>1328</v>
      </c>
      <c r="C5" s="729"/>
      <c r="D5" s="729"/>
      <c r="E5" s="319"/>
      <c r="F5" s="319"/>
    </row>
    <row r="6" spans="1:11" ht="17.25" customHeight="1" x14ac:dyDescent="0.3">
      <c r="A6" s="340"/>
      <c r="B6" s="341"/>
      <c r="C6" s="296"/>
      <c r="D6" s="296"/>
    </row>
    <row r="8" spans="1:11" ht="13.8" x14ac:dyDescent="0.3">
      <c r="A8" s="342"/>
      <c r="B8" s="343"/>
      <c r="C8" s="343"/>
      <c r="D8" s="343"/>
      <c r="E8" s="343"/>
      <c r="F8" s="343"/>
      <c r="G8" s="343"/>
    </row>
    <row r="9" spans="1:11" x14ac:dyDescent="0.3">
      <c r="B9" s="332"/>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List111">
    <tabColor theme="5" tint="0.79998168889431442"/>
  </sheetPr>
  <dimension ref="A1:AZ15"/>
  <sheetViews>
    <sheetView showGridLines="0" view="pageLayout" zoomScaleNormal="100" workbookViewId="0"/>
  </sheetViews>
  <sheetFormatPr defaultColWidth="8.88671875" defaultRowHeight="13.2" x14ac:dyDescent="0.3"/>
  <cols>
    <col min="1" max="1" width="11.88671875" style="306" customWidth="1"/>
    <col min="2" max="2" width="78.33203125" style="306" customWidth="1"/>
    <col min="3" max="4" width="17.6640625" style="306" customWidth="1"/>
    <col min="5" max="7" width="17.6640625" style="296" customWidth="1"/>
    <col min="8" max="8" width="19.33203125" style="296" customWidth="1"/>
    <col min="9" max="10" width="17.6640625" style="296" customWidth="1"/>
    <col min="11" max="11" width="13.6640625" style="296" customWidth="1"/>
    <col min="12" max="52" width="8.88671875" style="296"/>
    <col min="53" max="16384" width="8.88671875" style="306"/>
  </cols>
  <sheetData>
    <row r="1" spans="1:6" s="296" customFormat="1" ht="18" x14ac:dyDescent="0.3">
      <c r="A1" s="320" t="s">
        <v>1299</v>
      </c>
      <c r="C1" s="296" t="s">
        <v>166</v>
      </c>
      <c r="D1" s="296" t="s">
        <v>1329</v>
      </c>
    </row>
    <row r="2" spans="1:6" ht="14.4" x14ac:dyDescent="0.3">
      <c r="A2" t="s">
        <v>1330</v>
      </c>
      <c r="B2" s="296"/>
      <c r="C2" s="296"/>
      <c r="D2" s="296"/>
    </row>
    <row r="3" spans="1:6" ht="14.4" x14ac:dyDescent="0.3">
      <c r="A3"/>
      <c r="B3" s="296"/>
      <c r="C3" s="296"/>
      <c r="D3" s="296"/>
    </row>
    <row r="4" spans="1:6" x14ac:dyDescent="0.3">
      <c r="A4" s="296"/>
      <c r="B4" s="296"/>
      <c r="C4" s="296"/>
      <c r="D4" s="296"/>
    </row>
    <row r="5" spans="1:6" ht="14.4" x14ac:dyDescent="0.3">
      <c r="A5" s="344" t="s">
        <v>120</v>
      </c>
      <c r="B5" s="345" t="s">
        <v>127</v>
      </c>
      <c r="C5" s="296"/>
      <c r="D5" s="296"/>
    </row>
    <row r="6" spans="1:6" ht="14.4" x14ac:dyDescent="0.3">
      <c r="A6" s="209" t="s">
        <v>116</v>
      </c>
      <c r="B6" s="10" t="s">
        <v>1331</v>
      </c>
      <c r="C6" s="296"/>
      <c r="D6" s="296"/>
    </row>
    <row r="7" spans="1:6" ht="52.5" customHeight="1" x14ac:dyDescent="0.3">
      <c r="A7" s="346" t="s">
        <v>118</v>
      </c>
      <c r="B7" s="347" t="s">
        <v>1332</v>
      </c>
      <c r="C7" s="348"/>
      <c r="D7" s="348"/>
      <c r="E7" s="348"/>
      <c r="F7" s="348"/>
    </row>
    <row r="8" spans="1:6" ht="17.25" customHeight="1" x14ac:dyDescent="0.3">
      <c r="A8" s="349"/>
      <c r="B8" s="211"/>
      <c r="C8" s="350"/>
      <c r="D8" s="350"/>
      <c r="E8" s="350"/>
      <c r="F8" s="350"/>
    </row>
    <row r="9" spans="1:6" ht="14.4" x14ac:dyDescent="0.3">
      <c r="A9" s="349"/>
      <c r="B9" s="350"/>
      <c r="C9" s="350"/>
      <c r="D9" s="350"/>
      <c r="E9" s="350"/>
      <c r="F9" s="350"/>
    </row>
    <row r="10" spans="1:6" ht="14.4" x14ac:dyDescent="0.3">
      <c r="A10" s="349"/>
      <c r="B10" s="350"/>
      <c r="C10" s="350"/>
      <c r="D10" s="350"/>
      <c r="E10" s="350"/>
      <c r="F10" s="350"/>
    </row>
    <row r="11" spans="1:6" ht="14.4" x14ac:dyDescent="0.3">
      <c r="A11" s="349"/>
      <c r="B11" s="350"/>
      <c r="C11" s="350"/>
      <c r="D11" s="350"/>
      <c r="E11" s="350"/>
      <c r="F11" s="350"/>
    </row>
    <row r="12" spans="1:6" ht="14.4" x14ac:dyDescent="0.3">
      <c r="A12" s="349"/>
      <c r="B12" s="351"/>
      <c r="C12" s="351"/>
      <c r="D12" s="351"/>
      <c r="E12" s="351"/>
      <c r="F12" s="351"/>
    </row>
    <row r="13" spans="1:6" ht="14.4" x14ac:dyDescent="0.3">
      <c r="A13" s="352"/>
      <c r="B13" s="351"/>
      <c r="C13" s="351"/>
      <c r="D13" s="351"/>
      <c r="E13" s="351"/>
      <c r="F13" s="351"/>
    </row>
    <row r="14" spans="1:6" ht="14.4" x14ac:dyDescent="0.3">
      <c r="A14" s="352"/>
      <c r="B14" s="351"/>
      <c r="C14" s="351"/>
      <c r="D14" s="351"/>
      <c r="E14" s="351"/>
      <c r="F14" s="351"/>
    </row>
    <row r="15" spans="1:6" x14ac:dyDescent="0.3">
      <c r="B15" s="332"/>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List112">
    <tabColor rgb="FF0070C0"/>
  </sheetPr>
  <dimension ref="A4:I5"/>
  <sheetViews>
    <sheetView showGridLines="0" view="pageLayout" zoomScaleNormal="100" workbookViewId="0"/>
  </sheetViews>
  <sheetFormatPr defaultRowHeight="14.4" x14ac:dyDescent="0.3"/>
  <sheetData>
    <row r="4" spans="1:9" x14ac:dyDescent="0.3">
      <c r="A4" s="759" t="s">
        <v>2002</v>
      </c>
      <c r="B4" s="758"/>
      <c r="C4" s="758"/>
      <c r="D4" s="758"/>
      <c r="E4" s="758"/>
      <c r="F4" s="758"/>
      <c r="G4" s="758"/>
      <c r="H4" s="758"/>
      <c r="I4" s="757"/>
    </row>
    <row r="5" spans="1:9" x14ac:dyDescent="0.3">
      <c r="A5" s="756" t="s">
        <v>2005</v>
      </c>
      <c r="B5" s="755"/>
      <c r="C5" s="755"/>
      <c r="D5" s="755"/>
      <c r="E5" s="755"/>
      <c r="F5" s="755"/>
      <c r="G5" s="755"/>
      <c r="H5" s="755"/>
      <c r="I5" s="754"/>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&amp;C&amp;"Calibri"&amp;10&amp;K000000Public&amp;1#_x000D_&amp;"Calibri"&amp;11&amp;K000000EN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List113">
    <tabColor theme="5" tint="0.79998168889431442"/>
  </sheetPr>
  <dimension ref="A1:F17"/>
  <sheetViews>
    <sheetView showGridLines="0" view="pageBreakPreview" zoomScale="104" zoomScaleNormal="100" zoomScaleSheetLayoutView="104" workbookViewId="0"/>
  </sheetViews>
  <sheetFormatPr defaultRowHeight="14.4" x14ac:dyDescent="0.3"/>
  <cols>
    <col min="3" max="3" width="76.88671875" bestFit="1" customWidth="1"/>
    <col min="4" max="4" width="19.44140625" customWidth="1"/>
    <col min="5" max="5" width="27" bestFit="1" customWidth="1"/>
  </cols>
  <sheetData>
    <row r="1" spans="1:6" ht="18" x14ac:dyDescent="0.35">
      <c r="B1" s="35" t="s">
        <v>2013</v>
      </c>
    </row>
    <row r="2" spans="1:6" x14ac:dyDescent="0.3">
      <c r="B2" t="s">
        <v>2014</v>
      </c>
    </row>
    <row r="3" spans="1:6" x14ac:dyDescent="0.3">
      <c r="A3" s="28"/>
      <c r="B3" s="28"/>
      <c r="C3" s="28"/>
      <c r="D3" s="28"/>
      <c r="E3" s="28"/>
      <c r="F3" s="28"/>
    </row>
    <row r="4" spans="1:6" x14ac:dyDescent="0.3">
      <c r="A4" s="28"/>
      <c r="B4" s="23" t="s">
        <v>120</v>
      </c>
      <c r="C4" s="1198" t="s">
        <v>127</v>
      </c>
      <c r="D4" s="1198"/>
      <c r="E4" s="278" t="s">
        <v>126</v>
      </c>
      <c r="F4" s="28"/>
    </row>
    <row r="5" spans="1:6" ht="30" customHeight="1" x14ac:dyDescent="0.3">
      <c r="A5" s="28"/>
      <c r="B5" s="753" t="s">
        <v>116</v>
      </c>
      <c r="C5" s="24" t="s">
        <v>2015</v>
      </c>
      <c r="D5" s="753"/>
      <c r="E5" s="24" t="s">
        <v>2025</v>
      </c>
      <c r="F5" s="28"/>
    </row>
    <row r="6" spans="1:6" ht="30" customHeight="1" x14ac:dyDescent="0.3">
      <c r="A6" s="28"/>
      <c r="B6" s="753" t="s">
        <v>118</v>
      </c>
      <c r="C6" s="753" t="s">
        <v>2016</v>
      </c>
      <c r="D6" s="753"/>
      <c r="E6" s="24" t="s">
        <v>2026</v>
      </c>
      <c r="F6" s="28"/>
    </row>
    <row r="7" spans="1:6" ht="30" customHeight="1" x14ac:dyDescent="0.3">
      <c r="A7" s="28"/>
      <c r="B7" s="753" t="s">
        <v>152</v>
      </c>
      <c r="C7" s="24" t="s">
        <v>2017</v>
      </c>
      <c r="D7" s="753"/>
      <c r="E7" s="24" t="s">
        <v>2027</v>
      </c>
      <c r="F7" s="28"/>
    </row>
    <row r="8" spans="1:6" ht="30" customHeight="1" x14ac:dyDescent="0.3">
      <c r="A8" s="28"/>
      <c r="B8" s="113" t="s">
        <v>137</v>
      </c>
      <c r="C8" s="24" t="s">
        <v>2018</v>
      </c>
      <c r="D8" s="753"/>
      <c r="E8" s="24" t="s">
        <v>2028</v>
      </c>
      <c r="F8" s="28"/>
    </row>
    <row r="9" spans="1:6" ht="30" customHeight="1" x14ac:dyDescent="0.3">
      <c r="A9" s="28"/>
      <c r="B9" s="113" t="s">
        <v>2011</v>
      </c>
      <c r="C9" s="32" t="s">
        <v>2019</v>
      </c>
      <c r="D9" s="753"/>
      <c r="E9" s="24" t="s">
        <v>2029</v>
      </c>
      <c r="F9" s="28"/>
    </row>
    <row r="10" spans="1:6" ht="30" customHeight="1" x14ac:dyDescent="0.3">
      <c r="A10" s="28"/>
      <c r="B10" s="113" t="s">
        <v>142</v>
      </c>
      <c r="C10" s="24" t="s">
        <v>2020</v>
      </c>
      <c r="D10" s="753"/>
      <c r="E10" s="24" t="s">
        <v>2030</v>
      </c>
      <c r="F10" s="28"/>
    </row>
    <row r="11" spans="1:6" ht="30" customHeight="1" x14ac:dyDescent="0.3">
      <c r="A11" s="28"/>
      <c r="B11" s="113" t="s">
        <v>145</v>
      </c>
      <c r="C11" s="32" t="s">
        <v>2021</v>
      </c>
      <c r="D11" s="753"/>
      <c r="E11" s="24" t="s">
        <v>2031</v>
      </c>
      <c r="F11" s="28"/>
    </row>
    <row r="12" spans="1:6" ht="30" customHeight="1" x14ac:dyDescent="0.3">
      <c r="A12" s="28"/>
      <c r="B12" s="113" t="s">
        <v>261</v>
      </c>
      <c r="C12" s="24" t="s">
        <v>2022</v>
      </c>
      <c r="D12" s="753"/>
      <c r="E12" s="24" t="s">
        <v>2032</v>
      </c>
      <c r="F12" s="28"/>
    </row>
    <row r="13" spans="1:6" ht="30" customHeight="1" x14ac:dyDescent="0.3">
      <c r="A13" s="28"/>
      <c r="B13" s="113" t="s">
        <v>310</v>
      </c>
      <c r="C13" s="24" t="s">
        <v>2023</v>
      </c>
      <c r="D13" s="753"/>
      <c r="E13" s="24"/>
      <c r="F13" s="28"/>
    </row>
    <row r="14" spans="1:6" ht="30" customHeight="1" x14ac:dyDescent="0.3">
      <c r="A14" s="28"/>
      <c r="B14" s="113" t="s">
        <v>2012</v>
      </c>
      <c r="C14" s="24" t="s">
        <v>2024</v>
      </c>
      <c r="D14" s="24"/>
      <c r="E14" s="24" t="s">
        <v>2033</v>
      </c>
      <c r="F14" s="28"/>
    </row>
    <row r="15" spans="1:6" x14ac:dyDescent="0.3">
      <c r="A15" s="28"/>
      <c r="B15" s="28"/>
      <c r="C15" s="28"/>
      <c r="D15" s="28"/>
      <c r="E15" s="28"/>
      <c r="F15" s="28"/>
    </row>
    <row r="16" spans="1:6" x14ac:dyDescent="0.3">
      <c r="A16" s="28"/>
      <c r="B16" s="28"/>
      <c r="C16" s="28"/>
      <c r="D16" s="28"/>
      <c r="E16" s="28"/>
      <c r="F16" s="28"/>
    </row>
    <row r="17" spans="1:6" x14ac:dyDescent="0.3">
      <c r="A17" s="28"/>
      <c r="B17" s="28"/>
      <c r="C17" s="28"/>
      <c r="D17" s="28"/>
      <c r="E17" s="28"/>
      <c r="F17" s="28"/>
    </row>
  </sheetData>
  <mergeCells count="1">
    <mergeCell ref="C4:D4"/>
  </mergeCells>
  <pageMargins left="0.7" right="0.7" top="0.75" bottom="0.75" header="0.3" footer="0.3"/>
  <pageSetup paperSize="9" scale="62" orientation="portrait" horizontalDpi="1200" verticalDpi="1200" r:id="rId1"/>
  <headerFooter>
    <oddHeader>&amp;C&amp;"Calibri"&amp;10&amp;K000000Public&amp;1#_x000D_&amp;"Calibri"&amp;11&amp;K000000EN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List114">
    <tabColor theme="2"/>
  </sheetPr>
  <dimension ref="A1:L19"/>
  <sheetViews>
    <sheetView showGridLines="0" view="pageBreakPreview" topLeftCell="A7" zoomScale="80" zoomScaleNormal="80" zoomScaleSheetLayoutView="80" zoomScalePageLayoutView="64" workbookViewId="0">
      <selection activeCell="D39" sqref="D39"/>
    </sheetView>
  </sheetViews>
  <sheetFormatPr defaultColWidth="9.109375" defaultRowHeight="14.4" x14ac:dyDescent="0.3"/>
  <cols>
    <col min="1" max="1" width="4.88671875" style="2" customWidth="1"/>
    <col min="2" max="2" width="43.88671875" style="2" customWidth="1"/>
    <col min="3" max="5" width="22.109375" style="2" customWidth="1"/>
    <col min="6" max="8" width="22.109375" style="2" hidden="1" customWidth="1"/>
    <col min="9" max="9" width="22.109375" style="2" customWidth="1"/>
    <col min="10" max="10" width="9.109375" style="2"/>
    <col min="11" max="11" width="13.109375" style="248" customWidth="1"/>
    <col min="12" max="12" width="52.44140625" style="2" customWidth="1"/>
    <col min="13" max="16384" width="9.109375" style="2"/>
  </cols>
  <sheetData>
    <row r="1" spans="1:12" hidden="1" x14ac:dyDescent="0.3"/>
    <row r="2" spans="1:12" hidden="1" x14ac:dyDescent="0.3">
      <c r="L2" s="254"/>
    </row>
    <row r="3" spans="1:12" ht="31.5" hidden="1" customHeight="1" x14ac:dyDescent="0.3">
      <c r="A3" s="1549" t="s">
        <v>1142</v>
      </c>
      <c r="B3" s="1552" t="s">
        <v>1143</v>
      </c>
      <c r="C3" s="1553"/>
      <c r="D3" s="1553"/>
      <c r="E3" s="1553"/>
      <c r="F3" s="1553"/>
      <c r="G3" s="1553"/>
      <c r="H3" s="1553"/>
      <c r="I3" s="1553"/>
      <c r="J3" s="1554"/>
      <c r="L3" s="255"/>
    </row>
    <row r="4" spans="1:12" ht="32.25" hidden="1" customHeight="1" x14ac:dyDescent="0.3">
      <c r="A4" s="1550"/>
      <c r="B4" s="1555" t="s">
        <v>1144</v>
      </c>
      <c r="C4" s="1556"/>
      <c r="D4" s="1556"/>
      <c r="E4" s="1556"/>
      <c r="F4" s="1556"/>
      <c r="G4" s="1556"/>
      <c r="H4" s="1556"/>
      <c r="I4" s="1556"/>
      <c r="J4" s="1557"/>
    </row>
    <row r="5" spans="1:12" ht="25.5" hidden="1" customHeight="1" x14ac:dyDescent="0.3">
      <c r="A5" s="1551"/>
      <c r="B5" s="1552" t="s">
        <v>1145</v>
      </c>
      <c r="C5" s="1553"/>
      <c r="D5" s="1553"/>
      <c r="E5" s="1553"/>
      <c r="F5" s="1553"/>
      <c r="G5" s="1553"/>
      <c r="H5" s="1553"/>
      <c r="I5" s="1553"/>
      <c r="J5" s="1554"/>
    </row>
    <row r="6" spans="1:12" hidden="1" x14ac:dyDescent="0.3">
      <c r="A6" s="247"/>
      <c r="B6" s="192"/>
      <c r="C6" s="192"/>
      <c r="D6" s="192"/>
      <c r="E6" s="192"/>
      <c r="F6" s="192"/>
      <c r="G6" s="192"/>
      <c r="H6" s="192"/>
      <c r="I6" s="192"/>
      <c r="J6" s="192"/>
    </row>
    <row r="7" spans="1:12" s="257" customFormat="1" ht="18" x14ac:dyDescent="0.3">
      <c r="A7" s="256" t="s">
        <v>2034</v>
      </c>
      <c r="C7" s="258"/>
    </row>
    <row r="8" spans="1:12" s="257" customFormat="1" x14ac:dyDescent="0.3"/>
    <row r="9" spans="1:12" s="257" customFormat="1" x14ac:dyDescent="0.3">
      <c r="A9"/>
    </row>
    <row r="10" spans="1:12" s="257" customFormat="1" x14ac:dyDescent="0.3">
      <c r="A10"/>
    </row>
    <row r="11" spans="1:12" ht="13.5" customHeight="1" x14ac:dyDescent="0.3">
      <c r="A11" s="1607" t="s">
        <v>2035</v>
      </c>
      <c r="B11" s="1608"/>
      <c r="C11" s="259" t="s">
        <v>6</v>
      </c>
      <c r="D11" s="259" t="s">
        <v>7</v>
      </c>
      <c r="E11" s="259" t="s">
        <v>8</v>
      </c>
      <c r="F11" s="259" t="s">
        <v>758</v>
      </c>
      <c r="G11" s="259" t="s">
        <v>760</v>
      </c>
      <c r="H11" s="259"/>
      <c r="I11" s="259" t="s">
        <v>43</v>
      </c>
    </row>
    <row r="12" spans="1:12" ht="62.1" customHeight="1" x14ac:dyDescent="0.3">
      <c r="A12" s="1609"/>
      <c r="B12" s="1610"/>
      <c r="C12" s="1613" t="s">
        <v>2036</v>
      </c>
      <c r="D12" s="1614"/>
      <c r="E12" s="1613" t="s">
        <v>2045</v>
      </c>
      <c r="F12" s="1615"/>
      <c r="G12" s="1615"/>
      <c r="H12" s="1615"/>
      <c r="I12" s="1614"/>
    </row>
    <row r="13" spans="1:12" x14ac:dyDescent="0.3">
      <c r="A13" s="1611"/>
      <c r="B13" s="1612"/>
      <c r="C13" s="760" t="s">
        <v>2037</v>
      </c>
      <c r="D13" s="760" t="s">
        <v>2038</v>
      </c>
      <c r="E13" s="760" t="s">
        <v>2037</v>
      </c>
      <c r="F13" s="751" t="s">
        <v>1162</v>
      </c>
      <c r="G13" s="751"/>
      <c r="H13" s="751"/>
      <c r="I13" s="751" t="s">
        <v>2038</v>
      </c>
    </row>
    <row r="14" spans="1:12" ht="38.25" customHeight="1" x14ac:dyDescent="0.3">
      <c r="A14" s="751">
        <v>1</v>
      </c>
      <c r="B14" s="263" t="s">
        <v>2039</v>
      </c>
      <c r="C14" s="751"/>
      <c r="D14" s="751"/>
      <c r="E14" s="751"/>
      <c r="F14" s="751"/>
      <c r="G14" s="751"/>
      <c r="H14" s="751"/>
      <c r="I14" s="751"/>
    </row>
    <row r="15" spans="1:12" ht="29.4" customHeight="1" x14ac:dyDescent="0.3">
      <c r="A15" s="751">
        <v>2</v>
      </c>
      <c r="B15" s="264" t="s">
        <v>2040</v>
      </c>
      <c r="C15" s="751"/>
      <c r="D15" s="751"/>
      <c r="E15" s="751"/>
      <c r="F15" s="751"/>
      <c r="G15" s="751"/>
      <c r="H15" s="751"/>
      <c r="I15" s="751"/>
    </row>
    <row r="16" spans="1:12" ht="38.25" customHeight="1" x14ac:dyDescent="0.3">
      <c r="A16" s="265">
        <v>3</v>
      </c>
      <c r="B16" s="263" t="s">
        <v>2041</v>
      </c>
      <c r="C16" s="751"/>
      <c r="D16" s="751"/>
      <c r="E16" s="267"/>
      <c r="F16" s="751"/>
      <c r="G16" s="751"/>
      <c r="H16" s="751"/>
      <c r="I16" s="267"/>
    </row>
    <row r="17" spans="1:9" ht="38.25" customHeight="1" x14ac:dyDescent="0.3">
      <c r="A17" s="265">
        <v>4</v>
      </c>
      <c r="B17" s="263" t="s">
        <v>2042</v>
      </c>
      <c r="C17" s="751"/>
      <c r="D17" s="751"/>
      <c r="E17" s="267"/>
      <c r="F17" s="269"/>
      <c r="G17" s="270"/>
      <c r="H17" s="270"/>
      <c r="I17" s="267"/>
    </row>
    <row r="18" spans="1:9" ht="38.25" customHeight="1" x14ac:dyDescent="0.3">
      <c r="A18" s="265">
        <v>5</v>
      </c>
      <c r="B18" s="263" t="s">
        <v>2043</v>
      </c>
      <c r="C18" s="751"/>
      <c r="D18" s="751"/>
      <c r="E18" s="267"/>
      <c r="F18" s="269"/>
      <c r="G18" s="270"/>
      <c r="H18" s="270"/>
      <c r="I18" s="267"/>
    </row>
    <row r="19" spans="1:9" ht="38.25" customHeight="1" x14ac:dyDescent="0.3">
      <c r="A19" s="272">
        <v>6</v>
      </c>
      <c r="B19" s="263" t="s">
        <v>2044</v>
      </c>
      <c r="C19" s="751"/>
      <c r="D19" s="751"/>
      <c r="E19" s="267"/>
      <c r="F19" s="270"/>
      <c r="G19" s="270"/>
      <c r="H19" s="270"/>
      <c r="I19" s="267"/>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&amp;C&amp;"Calibri"&amp;10&amp;K000000Public&amp;1#_x000D_&amp;"Calibri"&amp;11&amp;K000000EN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List115">
    <tabColor rgb="FF0070C0"/>
    <pageSetUpPr fitToPage="1"/>
  </sheetPr>
  <dimension ref="B2:V24"/>
  <sheetViews>
    <sheetView showGridLines="0" workbookViewId="0">
      <selection activeCell="B2" sqref="B2:U2"/>
    </sheetView>
  </sheetViews>
  <sheetFormatPr defaultRowHeight="14.4" x14ac:dyDescent="0.3"/>
  <sheetData>
    <row r="2" spans="2:22" ht="61.5" customHeight="1" x14ac:dyDescent="0.3">
      <c r="B2" s="1622" t="s">
        <v>1852</v>
      </c>
      <c r="C2" s="1623"/>
      <c r="D2" s="1623"/>
      <c r="E2" s="1623"/>
      <c r="F2" s="1623"/>
      <c r="G2" s="1623"/>
      <c r="H2" s="1623"/>
      <c r="I2" s="1623"/>
      <c r="J2" s="1623"/>
      <c r="K2" s="1623"/>
      <c r="L2" s="1623"/>
      <c r="M2" s="1623"/>
      <c r="N2" s="1623"/>
      <c r="O2" s="1623"/>
      <c r="P2" s="1623"/>
      <c r="Q2" s="1623"/>
      <c r="R2" s="1623"/>
      <c r="S2" s="1623"/>
      <c r="T2" s="1623"/>
      <c r="U2" s="1623"/>
    </row>
    <row r="3" spans="2:22" x14ac:dyDescent="0.3">
      <c r="B3" s="485"/>
      <c r="C3" s="485"/>
      <c r="D3" s="485"/>
      <c r="E3" s="485"/>
      <c r="F3" s="485"/>
      <c r="G3" s="485"/>
      <c r="H3" s="485"/>
      <c r="I3" s="485"/>
      <c r="J3" s="485"/>
      <c r="K3" s="485"/>
      <c r="L3" s="485"/>
      <c r="M3" s="485"/>
      <c r="N3" s="485"/>
      <c r="O3" s="485"/>
      <c r="P3" s="485"/>
      <c r="Q3" s="485"/>
      <c r="R3" s="485"/>
      <c r="S3" s="485"/>
      <c r="T3" s="485"/>
      <c r="U3" s="485"/>
    </row>
    <row r="4" spans="2:22" ht="30" customHeight="1" x14ac:dyDescent="0.3">
      <c r="B4" s="1623" t="s">
        <v>1843</v>
      </c>
      <c r="C4" s="1623"/>
      <c r="D4" s="1623"/>
      <c r="E4" s="1623"/>
      <c r="F4" s="1623"/>
      <c r="G4" s="1623"/>
      <c r="H4" s="1623"/>
      <c r="I4" s="1623"/>
      <c r="J4" s="1623"/>
      <c r="K4" s="1623"/>
      <c r="L4" s="1623"/>
      <c r="M4" s="1623"/>
      <c r="N4" s="1623"/>
      <c r="O4" s="1623"/>
      <c r="P4" s="1623"/>
      <c r="Q4" s="1623"/>
      <c r="R4" s="1623"/>
      <c r="S4" s="1623"/>
      <c r="T4" s="1623"/>
      <c r="U4" s="1623"/>
    </row>
    <row r="6" spans="2:22" ht="78.75" customHeight="1" x14ac:dyDescent="0.3">
      <c r="B6" s="1616" t="s">
        <v>1853</v>
      </c>
      <c r="C6" s="1617"/>
      <c r="D6" s="1617"/>
      <c r="E6" s="1617"/>
      <c r="F6" s="1617"/>
      <c r="G6" s="1617"/>
      <c r="H6" s="1617"/>
      <c r="I6" s="1617"/>
      <c r="J6" s="1617"/>
      <c r="K6" s="1617"/>
      <c r="L6" s="1617"/>
      <c r="M6" s="1618"/>
      <c r="N6" s="1618"/>
      <c r="O6" s="1618"/>
      <c r="P6" s="1618"/>
      <c r="Q6" s="1618"/>
      <c r="R6" s="1619"/>
    </row>
    <row r="7" spans="2:22" x14ac:dyDescent="0.3">
      <c r="B7" s="1181"/>
      <c r="C7" s="1181"/>
      <c r="D7" s="1181"/>
      <c r="E7" s="1181"/>
      <c r="F7" s="1181"/>
      <c r="G7" s="1181"/>
      <c r="H7" s="1181"/>
      <c r="I7" s="1181"/>
      <c r="J7" s="1181"/>
      <c r="K7" s="1181"/>
      <c r="L7" s="1181"/>
    </row>
    <row r="8" spans="2:22" ht="36.75" customHeight="1" x14ac:dyDescent="0.3">
      <c r="B8" s="1624" t="s">
        <v>1844</v>
      </c>
      <c r="C8" s="1623"/>
      <c r="D8" s="1623"/>
      <c r="E8" s="1623"/>
      <c r="F8" s="1623"/>
      <c r="G8" s="1623"/>
      <c r="H8" s="1623"/>
      <c r="I8" s="1623"/>
      <c r="J8" s="1623"/>
      <c r="K8" s="1623"/>
      <c r="L8" s="1623"/>
      <c r="M8" s="1623"/>
      <c r="N8" s="1623"/>
      <c r="O8" s="1623"/>
      <c r="P8" s="1623"/>
      <c r="Q8" s="1623"/>
      <c r="R8" s="1623"/>
      <c r="S8" s="1623"/>
      <c r="T8" s="1623"/>
      <c r="U8" s="1623"/>
      <c r="V8" s="485"/>
    </row>
    <row r="9" spans="2:22" x14ac:dyDescent="0.3">
      <c r="B9" s="1181"/>
      <c r="C9" s="1181"/>
      <c r="D9" s="1181"/>
      <c r="E9" s="1181"/>
      <c r="F9" s="1181"/>
      <c r="G9" s="1181"/>
      <c r="H9" s="1181"/>
      <c r="I9" s="1181"/>
      <c r="J9" s="1181"/>
      <c r="K9" s="1181"/>
      <c r="L9" s="1181"/>
      <c r="M9" s="485"/>
      <c r="N9" s="485"/>
      <c r="O9" s="485"/>
      <c r="P9" s="485"/>
      <c r="Q9" s="485"/>
      <c r="R9" s="485"/>
      <c r="S9" s="485"/>
      <c r="T9" s="485"/>
      <c r="U9" s="485"/>
      <c r="V9" s="485"/>
    </row>
    <row r="10" spans="2:22" ht="60.75" customHeight="1" x14ac:dyDescent="0.3">
      <c r="B10" s="1624" t="s">
        <v>1847</v>
      </c>
      <c r="C10" s="1623"/>
      <c r="D10" s="1623"/>
      <c r="E10" s="1623"/>
      <c r="F10" s="1623"/>
      <c r="G10" s="1623"/>
      <c r="H10" s="1623"/>
      <c r="I10" s="1623"/>
      <c r="J10" s="1623"/>
      <c r="K10" s="1623"/>
      <c r="L10" s="1623"/>
      <c r="M10" s="1623"/>
      <c r="N10" s="1623"/>
      <c r="O10" s="1623"/>
      <c r="P10" s="1623"/>
      <c r="Q10" s="1623"/>
      <c r="R10" s="1623"/>
      <c r="S10" s="1623"/>
      <c r="T10" s="1623"/>
      <c r="U10" s="1623"/>
      <c r="V10" s="1623"/>
    </row>
    <row r="11" spans="2:22" ht="22.5" customHeight="1" x14ac:dyDescent="0.3">
      <c r="B11" s="1182"/>
      <c r="C11" s="1182"/>
      <c r="D11" s="1182"/>
      <c r="E11" s="1182"/>
      <c r="F11" s="1182"/>
      <c r="G11" s="1182"/>
      <c r="H11" s="1182"/>
      <c r="I11" s="1182"/>
      <c r="J11" s="1182"/>
      <c r="K11" s="1182"/>
      <c r="L11" s="1182"/>
    </row>
    <row r="12" spans="2:22" ht="51.75" customHeight="1" x14ac:dyDescent="0.3">
      <c r="B12" s="1624" t="s">
        <v>1846</v>
      </c>
      <c r="C12" s="1623"/>
      <c r="D12" s="1623"/>
      <c r="E12" s="1623"/>
      <c r="F12" s="1623"/>
      <c r="G12" s="1623"/>
      <c r="H12" s="1623"/>
      <c r="I12" s="1623"/>
      <c r="J12" s="1623"/>
      <c r="K12" s="1623"/>
      <c r="L12" s="1623"/>
      <c r="M12" s="1273"/>
      <c r="N12" s="1273"/>
      <c r="O12" s="1273"/>
      <c r="P12" s="1273"/>
      <c r="Q12" s="1273"/>
      <c r="R12" s="1273"/>
      <c r="S12" s="1273"/>
      <c r="T12" s="1273"/>
      <c r="U12" s="1273"/>
      <c r="V12" s="1273"/>
    </row>
    <row r="13" spans="2:22" ht="16.5" customHeight="1" x14ac:dyDescent="0.3">
      <c r="B13" s="495"/>
      <c r="C13" s="496"/>
      <c r="D13" s="496"/>
      <c r="E13" s="496"/>
      <c r="F13" s="496"/>
      <c r="G13" s="496"/>
      <c r="H13" s="496"/>
      <c r="I13" s="496"/>
      <c r="J13" s="496"/>
      <c r="K13" s="496"/>
      <c r="L13" s="496"/>
      <c r="M13" s="484"/>
      <c r="N13" s="484"/>
      <c r="O13" s="484"/>
      <c r="P13" s="484"/>
      <c r="Q13" s="484"/>
      <c r="R13" s="484"/>
      <c r="S13" s="484"/>
      <c r="T13" s="484"/>
      <c r="U13" s="484"/>
      <c r="V13" s="484"/>
    </row>
    <row r="14" spans="2:22" ht="22.5" customHeight="1" x14ac:dyDescent="0.3">
      <c r="B14" s="1620" t="s">
        <v>1854</v>
      </c>
      <c r="C14" s="1621"/>
      <c r="D14" s="1621"/>
      <c r="E14" s="1621"/>
      <c r="F14" s="1621"/>
      <c r="G14" s="1621"/>
      <c r="H14" s="1621"/>
      <c r="I14" s="1621"/>
      <c r="J14" s="1621"/>
      <c r="K14" s="1621"/>
      <c r="L14" s="1621"/>
      <c r="M14" s="1273"/>
      <c r="N14" s="1273"/>
      <c r="O14" s="1273"/>
      <c r="P14" s="1273"/>
      <c r="Q14" s="1273"/>
      <c r="R14" s="1273"/>
      <c r="S14" s="1273"/>
      <c r="T14" s="1273"/>
      <c r="U14" s="1273"/>
    </row>
    <row r="15" spans="2:22" ht="22.5" customHeight="1" x14ac:dyDescent="0.3">
      <c r="B15" s="494" t="s">
        <v>1845</v>
      </c>
    </row>
    <row r="16" spans="2:22" ht="22.5" customHeight="1" x14ac:dyDescent="0.3"/>
    <row r="17" spans="2:22" ht="33" customHeight="1" x14ac:dyDescent="0.3">
      <c r="B17" s="1625" t="s">
        <v>1855</v>
      </c>
      <c r="C17" s="1273"/>
      <c r="D17" s="1273"/>
      <c r="E17" s="1273"/>
      <c r="F17" s="1273"/>
      <c r="G17" s="1273"/>
      <c r="H17" s="1273"/>
      <c r="I17" s="1273"/>
      <c r="J17" s="1273"/>
      <c r="K17" s="1273"/>
      <c r="L17" s="1273"/>
      <c r="M17" s="1273"/>
      <c r="N17" s="1273"/>
      <c r="O17" s="1273"/>
      <c r="P17" s="1273"/>
      <c r="Q17" s="1273"/>
      <c r="R17" s="1273"/>
      <c r="S17" s="1273"/>
      <c r="T17" s="1273"/>
      <c r="U17" s="1273"/>
      <c r="V17" s="1273"/>
    </row>
    <row r="19" spans="2:22" x14ac:dyDescent="0.3">
      <c r="B19" s="1626" t="s">
        <v>1849</v>
      </c>
      <c r="C19" s="1627"/>
      <c r="D19" s="1627"/>
      <c r="E19" s="1627"/>
      <c r="F19" s="1627"/>
      <c r="G19" s="1627"/>
      <c r="H19" s="1627"/>
      <c r="I19" s="1627"/>
      <c r="J19" s="1627"/>
      <c r="K19" s="1627"/>
      <c r="L19" s="1627"/>
      <c r="M19" s="1627"/>
      <c r="N19" s="1627"/>
      <c r="O19" s="1627"/>
      <c r="P19" s="1627"/>
      <c r="Q19" s="1627"/>
      <c r="R19" s="1627"/>
      <c r="S19" s="1627"/>
      <c r="T19" s="1627"/>
      <c r="U19" s="1627"/>
      <c r="V19" s="1627"/>
    </row>
    <row r="20" spans="2:22" ht="69.75" customHeight="1" x14ac:dyDescent="0.3">
      <c r="B20" s="1627"/>
      <c r="C20" s="1627"/>
      <c r="D20" s="1627"/>
      <c r="E20" s="1627"/>
      <c r="F20" s="1627"/>
      <c r="G20" s="1627"/>
      <c r="H20" s="1627"/>
      <c r="I20" s="1627"/>
      <c r="J20" s="1627"/>
      <c r="K20" s="1627"/>
      <c r="L20" s="1627"/>
      <c r="M20" s="1627"/>
      <c r="N20" s="1627"/>
      <c r="O20" s="1627"/>
      <c r="P20" s="1627"/>
      <c r="Q20" s="1627"/>
      <c r="R20" s="1627"/>
      <c r="S20" s="1627"/>
      <c r="T20" s="1627"/>
      <c r="U20" s="1627"/>
      <c r="V20" s="1627"/>
    </row>
    <row r="21" spans="2:22" ht="34.5" customHeight="1" x14ac:dyDescent="0.3">
      <c r="B21" s="1273" t="s">
        <v>1848</v>
      </c>
      <c r="C21" s="1273"/>
      <c r="D21" s="1273"/>
      <c r="E21" s="1273"/>
      <c r="F21" s="1273"/>
      <c r="G21" s="1273"/>
      <c r="H21" s="1273"/>
      <c r="I21" s="1273"/>
      <c r="J21" s="1273"/>
      <c r="K21" s="1273"/>
      <c r="L21" s="1273"/>
      <c r="M21" s="1273"/>
      <c r="N21" s="1273"/>
      <c r="O21" s="1273"/>
      <c r="P21" s="1273"/>
      <c r="Q21" s="1273"/>
      <c r="R21" s="1273"/>
      <c r="S21" s="1273"/>
      <c r="T21" s="1273"/>
      <c r="U21" s="1273"/>
      <c r="V21" s="1273"/>
    </row>
    <row r="23" spans="2:22" ht="87.75" customHeight="1" x14ac:dyDescent="0.3">
      <c r="B23" s="1626" t="s">
        <v>1850</v>
      </c>
      <c r="C23" s="1627"/>
      <c r="D23" s="1627"/>
      <c r="E23" s="1627"/>
      <c r="F23" s="1627"/>
      <c r="G23" s="1627"/>
      <c r="H23" s="1627"/>
      <c r="I23" s="1627"/>
      <c r="J23" s="1627"/>
      <c r="K23" s="1627"/>
      <c r="L23" s="1627"/>
      <c r="M23" s="1627"/>
      <c r="N23" s="1627"/>
      <c r="O23" s="1627"/>
      <c r="P23" s="1627"/>
      <c r="Q23" s="1627"/>
      <c r="R23" s="1627"/>
      <c r="S23" s="1627"/>
      <c r="T23" s="1627"/>
      <c r="U23" s="1627"/>
      <c r="V23" s="1627"/>
    </row>
    <row r="24" spans="2:22" ht="62.25" customHeight="1" x14ac:dyDescent="0.3">
      <c r="B24" s="1626" t="s">
        <v>1851</v>
      </c>
      <c r="C24" s="1627"/>
      <c r="D24" s="1627"/>
      <c r="E24" s="1627"/>
      <c r="F24" s="1627"/>
      <c r="G24" s="1627"/>
      <c r="H24" s="1627"/>
      <c r="I24" s="1627"/>
      <c r="J24" s="1627"/>
      <c r="K24" s="1627"/>
      <c r="L24" s="1627"/>
      <c r="M24" s="1627"/>
      <c r="N24" s="1627"/>
      <c r="O24" s="1627"/>
      <c r="P24" s="1627"/>
      <c r="Q24" s="1627"/>
      <c r="R24" s="1627"/>
      <c r="S24" s="1627"/>
      <c r="T24" s="1627"/>
      <c r="U24" s="1627"/>
      <c r="V24" s="1627"/>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List116">
    <tabColor theme="9" tint="0.79998168889431442"/>
  </sheetPr>
  <dimension ref="A1:BD34"/>
  <sheetViews>
    <sheetView showGridLines="0" view="pageLayout" zoomScaleNormal="100" workbookViewId="0"/>
  </sheetViews>
  <sheetFormatPr defaultColWidth="8.88671875" defaultRowHeight="13.2" x14ac:dyDescent="0.3"/>
  <cols>
    <col min="1" max="1" width="6.33203125" style="306" customWidth="1"/>
    <col min="2" max="2" width="52.88671875" style="306" customWidth="1"/>
    <col min="3" max="3" width="13.5546875" style="306" customWidth="1"/>
    <col min="4" max="6" width="13.109375" style="306" customWidth="1"/>
    <col min="7" max="7" width="12.5546875" style="306" customWidth="1"/>
    <col min="8" max="8" width="17.6640625" style="306" customWidth="1"/>
    <col min="9" max="11" width="17.6640625" style="296" customWidth="1"/>
    <col min="12" max="12" width="19.33203125" style="296" customWidth="1"/>
    <col min="13" max="14" width="17.6640625" style="296" customWidth="1"/>
    <col min="15" max="15" width="13.6640625" style="296" customWidth="1"/>
    <col min="16" max="56" width="8.88671875" style="296"/>
    <col min="57" max="16384" width="8.88671875" style="306"/>
  </cols>
  <sheetData>
    <row r="1" spans="1:10" s="296" customFormat="1" ht="18" x14ac:dyDescent="0.3">
      <c r="A1" s="320" t="s">
        <v>1839</v>
      </c>
      <c r="B1" s="320"/>
      <c r="G1" s="296" t="s">
        <v>166</v>
      </c>
      <c r="H1" s="296" t="s">
        <v>1329</v>
      </c>
    </row>
    <row r="2" spans="1:10" ht="30.75" customHeight="1" x14ac:dyDescent="0.3">
      <c r="A2" s="1273" t="s">
        <v>1810</v>
      </c>
      <c r="B2" s="1273"/>
      <c r="C2" s="1273"/>
      <c r="D2" s="1273"/>
      <c r="E2" s="1273"/>
      <c r="F2" s="1273"/>
      <c r="G2" s="1273"/>
      <c r="H2" s="481"/>
    </row>
    <row r="3" spans="1:10" ht="14.4" x14ac:dyDescent="0.3">
      <c r="A3"/>
      <c r="B3"/>
      <c r="C3" s="296"/>
      <c r="D3" s="296"/>
      <c r="E3" s="296"/>
      <c r="F3" s="296"/>
      <c r="G3" s="296"/>
      <c r="H3" s="296"/>
    </row>
    <row r="4" spans="1:10" x14ac:dyDescent="0.3">
      <c r="A4" s="296"/>
      <c r="B4" s="296"/>
      <c r="C4" s="296"/>
      <c r="D4" s="296"/>
      <c r="E4" s="296"/>
      <c r="F4" s="296"/>
      <c r="G4" s="296"/>
      <c r="H4" s="296"/>
    </row>
    <row r="5" spans="1:10" s="296" customFormat="1" ht="14.4" x14ac:dyDescent="0.3">
      <c r="A5" s="490"/>
      <c r="B5" s="490"/>
      <c r="C5" s="480" t="s">
        <v>6</v>
      </c>
      <c r="D5" s="480" t="s">
        <v>7</v>
      </c>
      <c r="E5" s="480" t="s">
        <v>8</v>
      </c>
      <c r="F5" s="480" t="s">
        <v>43</v>
      </c>
      <c r="G5" s="489" t="s">
        <v>44</v>
      </c>
    </row>
    <row r="6" spans="1:10" s="296" customFormat="1" ht="14.4" x14ac:dyDescent="0.3">
      <c r="A6" s="490"/>
      <c r="B6" s="490"/>
      <c r="C6" s="483" t="s">
        <v>9</v>
      </c>
      <c r="D6" s="491" t="s">
        <v>10</v>
      </c>
      <c r="E6" s="491" t="s">
        <v>46</v>
      </c>
      <c r="F6" s="491" t="s">
        <v>47</v>
      </c>
      <c r="G6" s="492" t="s">
        <v>48</v>
      </c>
    </row>
    <row r="7" spans="1:10" s="296" customFormat="1" ht="14.4" x14ac:dyDescent="0.3">
      <c r="A7" s="1628" t="s">
        <v>1811</v>
      </c>
      <c r="B7" s="1629"/>
      <c r="C7" s="1629"/>
      <c r="D7" s="1629"/>
      <c r="E7" s="1629"/>
      <c r="F7" s="1629"/>
      <c r="G7" s="1629"/>
    </row>
    <row r="8" spans="1:10" s="296" customFormat="1" ht="24.75" customHeight="1" x14ac:dyDescent="0.3">
      <c r="A8" s="346">
        <v>1</v>
      </c>
      <c r="B8" s="347" t="s">
        <v>1840</v>
      </c>
      <c r="C8" s="347"/>
      <c r="D8" s="347"/>
      <c r="E8" s="347"/>
      <c r="F8" s="347"/>
      <c r="G8" s="488"/>
      <c r="H8" s="348"/>
      <c r="I8" s="348"/>
      <c r="J8" s="348"/>
    </row>
    <row r="9" spans="1:10" s="296" customFormat="1" ht="43.2" x14ac:dyDescent="0.3">
      <c r="A9" s="346">
        <v>2</v>
      </c>
      <c r="B9" s="347" t="s">
        <v>1812</v>
      </c>
      <c r="C9" s="347"/>
      <c r="D9" s="347"/>
      <c r="E9" s="347"/>
      <c r="F9" s="347"/>
      <c r="G9" s="488"/>
      <c r="H9" s="350"/>
      <c r="I9" s="350"/>
      <c r="J9" s="350"/>
    </row>
    <row r="10" spans="1:10" s="296" customFormat="1" ht="57.6" x14ac:dyDescent="0.3">
      <c r="A10" s="346" t="s">
        <v>399</v>
      </c>
      <c r="B10" s="347" t="s">
        <v>1813</v>
      </c>
      <c r="C10" s="347"/>
      <c r="D10" s="347"/>
      <c r="E10" s="347"/>
      <c r="F10" s="347"/>
      <c r="G10" s="488"/>
      <c r="H10" s="350"/>
      <c r="I10" s="350"/>
      <c r="J10" s="350"/>
    </row>
    <row r="11" spans="1:10" s="296" customFormat="1" ht="14.4" x14ac:dyDescent="0.3">
      <c r="A11" s="346">
        <v>3</v>
      </c>
      <c r="B11" s="347" t="s">
        <v>51</v>
      </c>
      <c r="C11" s="347"/>
      <c r="D11" s="347"/>
      <c r="E11" s="347"/>
      <c r="F11" s="347"/>
      <c r="G11" s="488"/>
      <c r="H11" s="350"/>
      <c r="I11" s="350"/>
      <c r="J11" s="350"/>
    </row>
    <row r="12" spans="1:10" s="296" customFormat="1" ht="29.25" customHeight="1" x14ac:dyDescent="0.3">
      <c r="A12" s="346">
        <v>4</v>
      </c>
      <c r="B12" s="347" t="s">
        <v>1814</v>
      </c>
      <c r="C12" s="347"/>
      <c r="D12" s="347"/>
      <c r="E12" s="347"/>
      <c r="F12" s="347"/>
      <c r="G12" s="488"/>
      <c r="H12" s="350"/>
      <c r="I12" s="350"/>
      <c r="J12" s="350"/>
    </row>
    <row r="13" spans="1:10" s="296" customFormat="1" ht="57.6" x14ac:dyDescent="0.3">
      <c r="A13" s="346" t="s">
        <v>1815</v>
      </c>
      <c r="B13" s="347" t="s">
        <v>1816</v>
      </c>
      <c r="C13" s="347"/>
      <c r="D13" s="347"/>
      <c r="E13" s="347"/>
      <c r="F13" s="347"/>
      <c r="G13" s="488"/>
      <c r="H13" s="351"/>
      <c r="I13" s="351"/>
      <c r="J13" s="351"/>
    </row>
    <row r="14" spans="1:10" s="296" customFormat="1" ht="14.4" x14ac:dyDescent="0.3">
      <c r="A14" s="346">
        <v>5</v>
      </c>
      <c r="B14" s="347" t="s">
        <v>358</v>
      </c>
      <c r="C14" s="347"/>
      <c r="D14" s="347"/>
      <c r="E14" s="347"/>
      <c r="F14" s="347"/>
      <c r="G14" s="488"/>
      <c r="H14" s="351"/>
      <c r="I14" s="351"/>
      <c r="J14" s="351"/>
    </row>
    <row r="15" spans="1:10" s="296" customFormat="1" ht="43.2" x14ac:dyDescent="0.3">
      <c r="A15" s="346">
        <v>6</v>
      </c>
      <c r="B15" s="347" t="s">
        <v>1817</v>
      </c>
      <c r="C15" s="347"/>
      <c r="D15" s="347"/>
      <c r="E15" s="347"/>
      <c r="F15" s="347"/>
      <c r="G15" s="488"/>
      <c r="H15" s="351"/>
      <c r="I15" s="351"/>
      <c r="J15" s="351"/>
    </row>
    <row r="16" spans="1:10" s="296" customFormat="1" ht="57.6" x14ac:dyDescent="0.3">
      <c r="A16" s="346" t="s">
        <v>1818</v>
      </c>
      <c r="B16" s="493" t="s">
        <v>1819</v>
      </c>
      <c r="C16" s="347"/>
      <c r="D16" s="347"/>
      <c r="E16" s="347"/>
      <c r="F16" s="347"/>
      <c r="G16" s="488"/>
      <c r="H16" s="306"/>
    </row>
    <row r="17" spans="1:7" ht="14.4" x14ac:dyDescent="0.3">
      <c r="A17" s="1628" t="s">
        <v>1820</v>
      </c>
      <c r="B17" s="1629"/>
      <c r="C17" s="1629"/>
      <c r="D17" s="1629"/>
      <c r="E17" s="1629"/>
      <c r="F17" s="1629"/>
      <c r="G17" s="1629"/>
    </row>
    <row r="18" spans="1:7" ht="14.4" x14ac:dyDescent="0.3">
      <c r="A18" s="346">
        <v>7</v>
      </c>
      <c r="B18" s="347" t="s">
        <v>1821</v>
      </c>
      <c r="C18" s="347"/>
      <c r="D18" s="347"/>
      <c r="E18" s="347"/>
      <c r="F18" s="347"/>
      <c r="G18" s="488"/>
    </row>
    <row r="19" spans="1:7" ht="43.2" x14ac:dyDescent="0.3">
      <c r="A19" s="346">
        <v>8</v>
      </c>
      <c r="B19" s="347" t="s">
        <v>1822</v>
      </c>
      <c r="C19" s="347"/>
      <c r="D19" s="347"/>
      <c r="E19" s="347"/>
      <c r="F19" s="347"/>
      <c r="G19" s="488"/>
    </row>
    <row r="20" spans="1:7" ht="14.4" x14ac:dyDescent="0.3">
      <c r="A20" s="1628" t="s">
        <v>1823</v>
      </c>
      <c r="B20" s="1629"/>
      <c r="C20" s="1629"/>
      <c r="D20" s="1629"/>
      <c r="E20" s="1629"/>
      <c r="F20" s="1629"/>
      <c r="G20" s="1629"/>
    </row>
    <row r="21" spans="1:7" ht="28.8" x14ac:dyDescent="0.3">
      <c r="A21" s="346">
        <v>9</v>
      </c>
      <c r="B21" s="347" t="s">
        <v>1824</v>
      </c>
      <c r="C21" s="347"/>
      <c r="D21" s="347"/>
      <c r="E21" s="347"/>
      <c r="F21" s="347"/>
      <c r="G21" s="488"/>
    </row>
    <row r="22" spans="1:7" ht="57.6" x14ac:dyDescent="0.3">
      <c r="A22" s="346">
        <v>10</v>
      </c>
      <c r="B22" s="347" t="s">
        <v>1825</v>
      </c>
      <c r="C22" s="347"/>
      <c r="D22" s="347"/>
      <c r="E22" s="347"/>
      <c r="F22" s="347"/>
      <c r="G22" s="488"/>
    </row>
    <row r="23" spans="1:7" ht="72" x14ac:dyDescent="0.3">
      <c r="A23" s="346" t="s">
        <v>1826</v>
      </c>
      <c r="B23" s="347" t="s">
        <v>1827</v>
      </c>
      <c r="C23" s="347"/>
      <c r="D23" s="347"/>
      <c r="E23" s="347"/>
      <c r="F23" s="347"/>
      <c r="G23" s="488"/>
    </row>
    <row r="24" spans="1:7" ht="14.4" x14ac:dyDescent="0.3">
      <c r="A24" s="346">
        <v>11</v>
      </c>
      <c r="B24" s="347" t="s">
        <v>1828</v>
      </c>
      <c r="C24" s="347"/>
      <c r="D24" s="347"/>
      <c r="E24" s="347"/>
      <c r="F24" s="347"/>
      <c r="G24" s="488"/>
    </row>
    <row r="25" spans="1:7" ht="43.2" x14ac:dyDescent="0.3">
      <c r="A25" s="346">
        <v>12</v>
      </c>
      <c r="B25" s="347" t="s">
        <v>1829</v>
      </c>
      <c r="C25" s="347"/>
      <c r="D25" s="347"/>
      <c r="E25" s="347"/>
      <c r="F25" s="347"/>
      <c r="G25" s="488"/>
    </row>
    <row r="26" spans="1:7" ht="72" x14ac:dyDescent="0.3">
      <c r="A26" s="346" t="s">
        <v>1830</v>
      </c>
      <c r="B26" s="347" t="s">
        <v>1831</v>
      </c>
      <c r="C26" s="347"/>
      <c r="D26" s="347"/>
      <c r="E26" s="347"/>
      <c r="F26" s="347"/>
      <c r="G26" s="488"/>
    </row>
    <row r="27" spans="1:7" ht="28.8" x14ac:dyDescent="0.3">
      <c r="A27" s="346">
        <v>13</v>
      </c>
      <c r="B27" s="347" t="s">
        <v>1832</v>
      </c>
      <c r="C27" s="347"/>
      <c r="D27" s="347"/>
      <c r="E27" s="347"/>
      <c r="F27" s="347"/>
      <c r="G27" s="488"/>
    </row>
    <row r="28" spans="1:7" ht="57.6" x14ac:dyDescent="0.3">
      <c r="A28" s="346">
        <v>14</v>
      </c>
      <c r="B28" s="347" t="s">
        <v>1833</v>
      </c>
      <c r="C28" s="347"/>
      <c r="D28" s="347"/>
      <c r="E28" s="347"/>
      <c r="F28" s="347"/>
      <c r="G28" s="488"/>
    </row>
    <row r="29" spans="1:7" ht="84" customHeight="1" x14ac:dyDescent="0.3">
      <c r="A29" s="346" t="s">
        <v>1834</v>
      </c>
      <c r="B29" s="347" t="s">
        <v>1835</v>
      </c>
      <c r="C29" s="347"/>
      <c r="D29" s="347"/>
      <c r="E29" s="347"/>
      <c r="F29" s="347"/>
      <c r="G29" s="488"/>
    </row>
    <row r="30" spans="1:7" ht="14.4" x14ac:dyDescent="0.3">
      <c r="A30" s="1628" t="s">
        <v>80</v>
      </c>
      <c r="B30" s="1629"/>
      <c r="C30" s="1629"/>
      <c r="D30" s="1629"/>
      <c r="E30" s="1629"/>
      <c r="F30" s="1629"/>
      <c r="G30" s="1629"/>
    </row>
    <row r="31" spans="1:7" ht="14.4" x14ac:dyDescent="0.3">
      <c r="A31" s="346">
        <v>15</v>
      </c>
      <c r="B31" s="347" t="s">
        <v>1836</v>
      </c>
      <c r="C31" s="347"/>
      <c r="D31" s="347"/>
      <c r="E31" s="347"/>
      <c r="F31" s="347"/>
      <c r="G31" s="488"/>
    </row>
    <row r="32" spans="1:7" ht="14.4" x14ac:dyDescent="0.3">
      <c r="A32" s="346">
        <v>16</v>
      </c>
      <c r="B32" s="347" t="s">
        <v>80</v>
      </c>
      <c r="C32" s="347"/>
      <c r="D32" s="347"/>
      <c r="E32" s="347"/>
      <c r="F32" s="347"/>
      <c r="G32" s="488"/>
    </row>
    <row r="33" spans="1:7" ht="43.2" x14ac:dyDescent="0.3">
      <c r="A33" s="346">
        <v>17</v>
      </c>
      <c r="B33" s="347" t="s">
        <v>1837</v>
      </c>
      <c r="C33" s="347"/>
      <c r="D33" s="347"/>
      <c r="E33" s="347"/>
      <c r="F33" s="347"/>
      <c r="G33" s="488"/>
    </row>
    <row r="34" spans="1:7" ht="14.4" x14ac:dyDescent="0.3">
      <c r="A34" s="346" t="s">
        <v>1838</v>
      </c>
      <c r="B34" s="347" t="s">
        <v>358</v>
      </c>
      <c r="C34" s="347"/>
      <c r="D34" s="347"/>
      <c r="E34" s="347"/>
      <c r="F34" s="347"/>
      <c r="G34" s="488"/>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rgb="FF00B0F0"/>
  </sheetPr>
  <dimension ref="B2:L9"/>
  <sheetViews>
    <sheetView showGridLines="0" zoomScaleNormal="100" workbookViewId="0"/>
  </sheetViews>
  <sheetFormatPr defaultRowHeight="14.4" x14ac:dyDescent="0.3"/>
  <sheetData>
    <row r="2" spans="2:12" ht="24.75" customHeight="1" x14ac:dyDescent="0.3">
      <c r="B2" s="397" t="s">
        <v>1774</v>
      </c>
    </row>
    <row r="3" spans="2:12" x14ac:dyDescent="0.3">
      <c r="B3" s="482" t="s">
        <v>1147</v>
      </c>
    </row>
    <row r="5" spans="2:12" x14ac:dyDescent="0.3">
      <c r="B5" s="1183" t="s">
        <v>123</v>
      </c>
      <c r="C5" s="1184"/>
      <c r="D5" s="1184"/>
      <c r="E5" s="1184"/>
      <c r="F5" s="1184"/>
      <c r="G5" s="1184"/>
      <c r="H5" s="1184"/>
      <c r="I5" s="1184"/>
      <c r="J5" s="1184"/>
      <c r="K5" s="1184"/>
      <c r="L5" s="1185"/>
    </row>
    <row r="6" spans="2:12" x14ac:dyDescent="0.3">
      <c r="B6" s="1188" t="s">
        <v>124</v>
      </c>
      <c r="C6" s="1189"/>
      <c r="D6" s="1189"/>
      <c r="E6" s="1189"/>
      <c r="F6" s="1189"/>
      <c r="G6" s="1189"/>
      <c r="H6" s="1189"/>
      <c r="I6" s="1189"/>
      <c r="J6" s="1189"/>
      <c r="K6" s="1189"/>
      <c r="L6" s="1190"/>
    </row>
    <row r="7" spans="2:12" ht="22.5" customHeight="1" x14ac:dyDescent="0.3">
      <c r="B7" s="1182"/>
      <c r="C7" s="1182"/>
      <c r="D7" s="1182"/>
      <c r="E7" s="1182"/>
      <c r="F7" s="1182"/>
      <c r="G7" s="1182"/>
      <c r="H7" s="1182"/>
      <c r="I7" s="1182"/>
      <c r="J7" s="1182"/>
      <c r="K7" s="1182"/>
      <c r="L7" s="1182"/>
    </row>
    <row r="8" spans="2:12" ht="22.5" customHeight="1" x14ac:dyDescent="0.3"/>
    <row r="9" spans="2:12" ht="22.5" customHeight="1" x14ac:dyDescent="0.3"/>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tabColor theme="5" tint="0.79998168889431442"/>
    <pageSetUpPr fitToPage="1"/>
  </sheetPr>
  <dimension ref="A2:C13"/>
  <sheetViews>
    <sheetView showGridLines="0" view="pageLayout" zoomScaleNormal="100" workbookViewId="0">
      <selection activeCell="A4" sqref="A4"/>
    </sheetView>
  </sheetViews>
  <sheetFormatPr defaultColWidth="9.109375" defaultRowHeight="14.4" x14ac:dyDescent="0.3"/>
  <cols>
    <col min="1" max="1" width="25.109375" customWidth="1"/>
    <col min="2" max="2" width="13.44140625" customWidth="1"/>
    <col min="3" max="3" width="89.44140625" customWidth="1"/>
  </cols>
  <sheetData>
    <row r="2" spans="1:3" ht="18" x14ac:dyDescent="0.35">
      <c r="A2" s="35" t="s">
        <v>123</v>
      </c>
    </row>
    <row r="3" spans="1:3" x14ac:dyDescent="0.3">
      <c r="A3" t="s">
        <v>125</v>
      </c>
    </row>
    <row r="6" spans="1:3" x14ac:dyDescent="0.3">
      <c r="A6" s="36" t="s">
        <v>126</v>
      </c>
      <c r="B6" s="36" t="s">
        <v>120</v>
      </c>
      <c r="C6" s="37" t="s">
        <v>127</v>
      </c>
    </row>
    <row r="7" spans="1:3" x14ac:dyDescent="0.3">
      <c r="A7" s="38" t="s">
        <v>128</v>
      </c>
      <c r="B7" s="38" t="s">
        <v>116</v>
      </c>
      <c r="C7" s="37" t="s">
        <v>129</v>
      </c>
    </row>
    <row r="8" spans="1:3" x14ac:dyDescent="0.3">
      <c r="A8" s="36" t="s">
        <v>130</v>
      </c>
      <c r="B8" s="36" t="s">
        <v>131</v>
      </c>
      <c r="C8" s="37" t="s">
        <v>132</v>
      </c>
    </row>
    <row r="9" spans="1:3" x14ac:dyDescent="0.3">
      <c r="A9" s="36" t="s">
        <v>133</v>
      </c>
      <c r="B9" s="36" t="s">
        <v>134</v>
      </c>
      <c r="C9" s="37" t="s">
        <v>135</v>
      </c>
    </row>
    <row r="10" spans="1:3" x14ac:dyDescent="0.3">
      <c r="A10" s="36" t="s">
        <v>136</v>
      </c>
      <c r="B10" s="36" t="s">
        <v>137</v>
      </c>
      <c r="C10" s="37" t="s">
        <v>138</v>
      </c>
    </row>
    <row r="11" spans="1:3" x14ac:dyDescent="0.3">
      <c r="A11" s="36" t="s">
        <v>136</v>
      </c>
      <c r="B11" s="36" t="s">
        <v>139</v>
      </c>
      <c r="C11" s="37" t="s">
        <v>140</v>
      </c>
    </row>
    <row r="12" spans="1:3" x14ac:dyDescent="0.3">
      <c r="A12" s="36" t="s">
        <v>141</v>
      </c>
      <c r="B12" s="36" t="s">
        <v>142</v>
      </c>
      <c r="C12" s="37" t="s">
        <v>143</v>
      </c>
    </row>
    <row r="13" spans="1:3" ht="28.8" x14ac:dyDescent="0.3">
      <c r="A13" s="36" t="s">
        <v>144</v>
      </c>
      <c r="B13" s="36" t="s">
        <v>145</v>
      </c>
      <c r="C13" s="37" t="s">
        <v>146</v>
      </c>
    </row>
  </sheetData>
  <conditionalFormatting sqref="C8: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tabColor theme="5" tint="0.79998168889431442"/>
    <pageSetUpPr fitToPage="1"/>
  </sheetPr>
  <dimension ref="A2:C11"/>
  <sheetViews>
    <sheetView showGridLines="0" view="pageLayout" zoomScaleNormal="100" workbookViewId="0">
      <selection activeCell="A4" sqref="A4"/>
    </sheetView>
  </sheetViews>
  <sheetFormatPr defaultColWidth="9.109375" defaultRowHeight="14.4" x14ac:dyDescent="0.3"/>
  <cols>
    <col min="1" max="1" width="20.88671875" customWidth="1"/>
    <col min="2" max="2" width="12.44140625" bestFit="1" customWidth="1"/>
    <col min="3" max="3" width="87.44140625" customWidth="1"/>
  </cols>
  <sheetData>
    <row r="2" spans="1:3" ht="18" x14ac:dyDescent="0.35">
      <c r="A2" s="35" t="s">
        <v>124</v>
      </c>
    </row>
    <row r="3" spans="1:3" x14ac:dyDescent="0.3">
      <c r="A3" t="s">
        <v>125</v>
      </c>
    </row>
    <row r="6" spans="1:3" x14ac:dyDescent="0.3">
      <c r="A6" s="36" t="s">
        <v>126</v>
      </c>
      <c r="B6" s="38" t="s">
        <v>120</v>
      </c>
      <c r="C6" s="37" t="s">
        <v>114</v>
      </c>
    </row>
    <row r="7" spans="1:3" ht="28.8" x14ac:dyDescent="0.3">
      <c r="A7" s="36" t="s">
        <v>147</v>
      </c>
      <c r="B7" s="36" t="s">
        <v>116</v>
      </c>
      <c r="C7" s="37" t="s">
        <v>148</v>
      </c>
    </row>
    <row r="8" spans="1:3" ht="28.8" x14ac:dyDescent="0.3">
      <c r="A8" s="36" t="s">
        <v>149</v>
      </c>
      <c r="B8" s="36" t="s">
        <v>118</v>
      </c>
      <c r="C8" s="37" t="s">
        <v>150</v>
      </c>
    </row>
    <row r="9" spans="1:3" ht="28.8" x14ac:dyDescent="0.3">
      <c r="A9" s="36" t="s">
        <v>151</v>
      </c>
      <c r="B9" s="36" t="s">
        <v>152</v>
      </c>
      <c r="C9" s="37" t="s">
        <v>153</v>
      </c>
    </row>
    <row r="10" spans="1:3" ht="28.8" x14ac:dyDescent="0.3">
      <c r="A10" s="36" t="s">
        <v>154</v>
      </c>
      <c r="B10" s="36" t="s">
        <v>137</v>
      </c>
      <c r="C10" s="37" t="s">
        <v>155</v>
      </c>
    </row>
    <row r="11" spans="1:3" ht="28.8" x14ac:dyDescent="0.3">
      <c r="A11" s="36" t="s">
        <v>156</v>
      </c>
      <c r="B11" s="36" t="s">
        <v>139</v>
      </c>
      <c r="C11" s="37" t="s">
        <v>157</v>
      </c>
    </row>
  </sheetData>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tabColor rgb="FF00B0F0"/>
    <pageSetUpPr fitToPage="1"/>
  </sheetPr>
  <dimension ref="B2:L16"/>
  <sheetViews>
    <sheetView showGridLines="0" zoomScaleNormal="100" workbookViewId="0"/>
  </sheetViews>
  <sheetFormatPr defaultRowHeight="14.4" x14ac:dyDescent="0.3"/>
  <cols>
    <col min="12" max="12" width="62" customWidth="1"/>
  </cols>
  <sheetData>
    <row r="2" spans="2:12" x14ac:dyDescent="0.3">
      <c r="B2" s="397" t="s">
        <v>1775</v>
      </c>
    </row>
    <row r="3" spans="2:12" x14ac:dyDescent="0.3">
      <c r="B3" t="s">
        <v>1776</v>
      </c>
    </row>
    <row r="5" spans="2:12" x14ac:dyDescent="0.3">
      <c r="B5" s="1212" t="s">
        <v>158</v>
      </c>
      <c r="C5" s="1213"/>
      <c r="D5" s="1213"/>
      <c r="E5" s="1213"/>
      <c r="F5" s="1213"/>
      <c r="G5" s="1213"/>
      <c r="H5" s="1213"/>
      <c r="I5" s="1213"/>
      <c r="J5" s="1213"/>
      <c r="K5" s="1213"/>
      <c r="L5" s="1214"/>
    </row>
    <row r="6" spans="2:12" x14ac:dyDescent="0.3">
      <c r="B6" s="1186" t="s">
        <v>159</v>
      </c>
      <c r="C6" s="1181"/>
      <c r="D6" s="1181"/>
      <c r="E6" s="1181"/>
      <c r="F6" s="1181"/>
      <c r="G6" s="1181"/>
      <c r="H6" s="1181"/>
      <c r="I6" s="1181"/>
      <c r="J6" s="1181"/>
      <c r="K6" s="1181"/>
      <c r="L6" s="1187"/>
    </row>
    <row r="7" spans="2:12" ht="22.5" customHeight="1" x14ac:dyDescent="0.3">
      <c r="B7" s="1186" t="s">
        <v>160</v>
      </c>
      <c r="C7" s="1181"/>
      <c r="D7" s="1181"/>
      <c r="E7" s="1181"/>
      <c r="F7" s="1181"/>
      <c r="G7" s="1181"/>
      <c r="H7" s="1181"/>
      <c r="I7" s="1181"/>
      <c r="J7" s="1181"/>
      <c r="K7" s="1181"/>
      <c r="L7" s="1187"/>
    </row>
    <row r="8" spans="2:12" x14ac:dyDescent="0.3">
      <c r="B8" s="1186" t="s">
        <v>161</v>
      </c>
      <c r="C8" s="1181"/>
      <c r="D8" s="1181"/>
      <c r="E8" s="1181"/>
      <c r="F8" s="1181"/>
      <c r="G8" s="1181"/>
      <c r="H8" s="1181"/>
      <c r="I8" s="1181"/>
      <c r="J8" s="1181"/>
      <c r="K8" s="1181"/>
      <c r="L8" s="1187"/>
    </row>
    <row r="9" spans="2:12" ht="22.5" customHeight="1" x14ac:dyDescent="0.3">
      <c r="B9" s="1186" t="s">
        <v>162</v>
      </c>
      <c r="C9" s="1181"/>
      <c r="D9" s="1181"/>
      <c r="E9" s="1181"/>
      <c r="F9" s="1181"/>
      <c r="G9" s="1181"/>
      <c r="H9" s="1181"/>
      <c r="I9" s="1181"/>
      <c r="J9" s="1181"/>
      <c r="K9" s="1181"/>
      <c r="L9" s="1187"/>
    </row>
    <row r="10" spans="2:12" ht="22.5" customHeight="1" x14ac:dyDescent="0.3">
      <c r="B10" s="1188" t="s">
        <v>163</v>
      </c>
      <c r="C10" s="1189"/>
      <c r="D10" s="1189"/>
      <c r="E10" s="1189"/>
      <c r="F10" s="1189"/>
      <c r="G10" s="1189"/>
      <c r="H10" s="1189"/>
      <c r="I10" s="1189"/>
      <c r="J10" s="1189"/>
      <c r="K10" s="1189"/>
      <c r="L10" s="1190"/>
    </row>
    <row r="11" spans="2:12" ht="22.5" customHeight="1" x14ac:dyDescent="0.3"/>
    <row r="12" spans="2:12" ht="22.5" customHeight="1" x14ac:dyDescent="0.3">
      <c r="B12" s="1182"/>
      <c r="C12" s="1182"/>
      <c r="D12" s="1182"/>
      <c r="E12" s="1182"/>
      <c r="F12" s="1182"/>
      <c r="G12" s="1182"/>
      <c r="H12" s="1182"/>
      <c r="I12" s="1182"/>
      <c r="J12" s="1182"/>
      <c r="K12" s="1182"/>
      <c r="L12" s="1182"/>
    </row>
    <row r="13" spans="2:12" ht="22.5" customHeight="1" x14ac:dyDescent="0.3">
      <c r="B13" s="1181"/>
      <c r="C13" s="1181"/>
      <c r="D13" s="1181"/>
      <c r="E13" s="1181"/>
      <c r="F13" s="1181"/>
      <c r="G13" s="1181"/>
      <c r="H13" s="1181"/>
      <c r="I13" s="1181"/>
      <c r="J13" s="1181"/>
      <c r="K13" s="1181"/>
      <c r="L13" s="1181"/>
    </row>
    <row r="14" spans="2:12" ht="22.5" customHeight="1" x14ac:dyDescent="0.3">
      <c r="B14" s="1182"/>
      <c r="C14" s="1182"/>
      <c r="D14" s="1182"/>
      <c r="E14" s="1182"/>
      <c r="F14" s="1182"/>
      <c r="G14" s="1182"/>
      <c r="H14" s="1182"/>
      <c r="I14" s="1182"/>
      <c r="J14" s="1182"/>
      <c r="K14" s="1182"/>
      <c r="L14" s="1182"/>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x14ac:dyDescent="0.3"/>
  <cols>
    <col min="2" max="2" width="7.5546875" style="39" customWidth="1"/>
    <col min="3" max="3" width="44" customWidth="1"/>
    <col min="4" max="5" width="23" customWidth="1"/>
    <col min="6" max="10" width="21.109375" customWidth="1"/>
  </cols>
  <sheetData>
    <row r="3" spans="2:16" ht="24" customHeight="1" x14ac:dyDescent="0.3">
      <c r="C3" s="40" t="s">
        <v>158</v>
      </c>
      <c r="D3" s="40"/>
      <c r="E3" s="40"/>
      <c r="F3" s="40"/>
      <c r="G3" s="40"/>
      <c r="H3" s="40"/>
      <c r="I3" s="40"/>
      <c r="J3" s="40"/>
    </row>
    <row r="5" spans="2:16" x14ac:dyDescent="0.3">
      <c r="B5"/>
    </row>
    <row r="6" spans="2:16" x14ac:dyDescent="0.3">
      <c r="B6"/>
      <c r="D6" s="41" t="s">
        <v>6</v>
      </c>
      <c r="E6" s="41" t="s">
        <v>7</v>
      </c>
      <c r="F6" s="41" t="s">
        <v>8</v>
      </c>
      <c r="G6" s="41" t="s">
        <v>43</v>
      </c>
      <c r="H6" s="41" t="s">
        <v>44</v>
      </c>
      <c r="I6" s="41" t="s">
        <v>164</v>
      </c>
      <c r="J6" s="41" t="s">
        <v>165</v>
      </c>
    </row>
    <row r="7" spans="2:16" x14ac:dyDescent="0.3">
      <c r="B7"/>
      <c r="C7" t="s">
        <v>166</v>
      </c>
      <c r="D7" s="1218" t="s">
        <v>167</v>
      </c>
      <c r="E7" s="1218" t="s">
        <v>168</v>
      </c>
      <c r="F7" s="1218" t="s">
        <v>169</v>
      </c>
      <c r="G7" s="1218"/>
      <c r="H7" s="1218"/>
      <c r="I7" s="1218"/>
      <c r="J7" s="1218"/>
    </row>
    <row r="8" spans="2:16" ht="90.75" customHeight="1" x14ac:dyDescent="0.3">
      <c r="B8"/>
      <c r="D8" s="1218"/>
      <c r="E8" s="1218"/>
      <c r="F8" s="41" t="s">
        <v>170</v>
      </c>
      <c r="G8" s="41" t="s">
        <v>171</v>
      </c>
      <c r="H8" s="41" t="s">
        <v>172</v>
      </c>
      <c r="I8" s="41" t="s">
        <v>173</v>
      </c>
      <c r="J8" s="41" t="s">
        <v>174</v>
      </c>
    </row>
    <row r="9" spans="2:16" ht="28.8" x14ac:dyDescent="0.3">
      <c r="B9" s="42"/>
      <c r="C9" s="43" t="s">
        <v>175</v>
      </c>
      <c r="D9" s="44"/>
      <c r="E9" s="45"/>
      <c r="F9" s="45"/>
      <c r="G9" s="45"/>
      <c r="H9" s="45"/>
      <c r="I9" s="45"/>
      <c r="J9" s="45"/>
      <c r="P9" s="46"/>
    </row>
    <row r="10" spans="2:16" x14ac:dyDescent="0.3">
      <c r="B10" s="47">
        <v>1</v>
      </c>
      <c r="C10" s="48"/>
      <c r="D10" s="49"/>
      <c r="E10" s="50"/>
      <c r="F10" s="50"/>
      <c r="G10" s="50"/>
      <c r="H10" s="50"/>
      <c r="I10" s="51"/>
      <c r="J10" s="51"/>
    </row>
    <row r="11" spans="2:16" x14ac:dyDescent="0.3">
      <c r="B11" s="47">
        <v>2</v>
      </c>
      <c r="C11" s="48"/>
      <c r="D11" s="49"/>
      <c r="E11" s="50"/>
      <c r="F11" s="50"/>
      <c r="G11" s="50"/>
      <c r="H11" s="50"/>
      <c r="I11" s="51"/>
      <c r="J11" s="51"/>
    </row>
    <row r="12" spans="2:16" x14ac:dyDescent="0.3">
      <c r="B12" s="47">
        <v>3</v>
      </c>
      <c r="C12" s="48"/>
      <c r="D12" s="49"/>
      <c r="E12" s="50"/>
      <c r="F12" s="50"/>
      <c r="G12" s="50"/>
      <c r="H12" s="50"/>
      <c r="I12" s="51"/>
      <c r="J12" s="51"/>
    </row>
    <row r="13" spans="2:16" x14ac:dyDescent="0.3">
      <c r="B13" s="52"/>
      <c r="C13" s="48"/>
      <c r="D13" s="49"/>
      <c r="E13" s="50"/>
      <c r="F13" s="50"/>
      <c r="G13" s="50"/>
      <c r="H13" s="50"/>
      <c r="I13" s="51"/>
      <c r="J13" s="51"/>
    </row>
    <row r="14" spans="2:16" x14ac:dyDescent="0.3">
      <c r="B14" s="52"/>
      <c r="C14" s="48"/>
      <c r="D14" s="49"/>
      <c r="E14" s="50"/>
      <c r="F14" s="50"/>
      <c r="G14" s="50"/>
      <c r="H14" s="50"/>
      <c r="I14" s="51"/>
      <c r="J14" s="51"/>
    </row>
    <row r="15" spans="2:16" x14ac:dyDescent="0.3">
      <c r="B15" s="52"/>
      <c r="C15" s="48"/>
      <c r="D15" s="49"/>
      <c r="E15" s="50"/>
      <c r="F15" s="50"/>
      <c r="G15" s="50"/>
      <c r="H15" s="50"/>
      <c r="I15" s="51"/>
      <c r="J15" s="51"/>
    </row>
    <row r="16" spans="2:16" x14ac:dyDescent="0.3">
      <c r="B16" s="52"/>
      <c r="C16" s="48"/>
      <c r="D16" s="49"/>
      <c r="E16" s="50"/>
      <c r="F16" s="50"/>
      <c r="G16" s="50"/>
      <c r="H16" s="50"/>
      <c r="I16" s="51"/>
      <c r="J16" s="51"/>
    </row>
    <row r="17" spans="2:10" x14ac:dyDescent="0.3">
      <c r="B17" s="52"/>
      <c r="C17" s="48"/>
      <c r="D17" s="49"/>
      <c r="E17" s="50"/>
      <c r="F17" s="50"/>
      <c r="G17" s="50"/>
      <c r="H17" s="50"/>
      <c r="I17" s="51"/>
      <c r="J17" s="51"/>
    </row>
    <row r="18" spans="2:10" x14ac:dyDescent="0.3">
      <c r="B18" s="52"/>
      <c r="C18" s="48"/>
      <c r="D18" s="49"/>
      <c r="E18" s="50"/>
      <c r="F18" s="50"/>
      <c r="G18" s="50"/>
      <c r="H18" s="50"/>
      <c r="I18" s="51"/>
      <c r="J18" s="51"/>
    </row>
    <row r="19" spans="2:10" x14ac:dyDescent="0.3">
      <c r="B19" s="8"/>
      <c r="C19" s="48" t="s">
        <v>176</v>
      </c>
      <c r="D19" s="49"/>
      <c r="E19" s="50"/>
      <c r="F19" s="50"/>
      <c r="G19" s="50"/>
      <c r="H19" s="50"/>
      <c r="I19" s="51"/>
      <c r="J19" s="51"/>
    </row>
    <row r="20" spans="2:10" x14ac:dyDescent="0.3">
      <c r="B20" s="53" t="s">
        <v>177</v>
      </c>
      <c r="C20" s="54" t="s">
        <v>178</v>
      </c>
      <c r="D20" s="49"/>
      <c r="E20" s="50"/>
      <c r="F20" s="50"/>
      <c r="G20" s="50"/>
      <c r="H20" s="50"/>
      <c r="I20" s="51"/>
      <c r="J20" s="51"/>
    </row>
    <row r="21" spans="2:10" x14ac:dyDescent="0.3">
      <c r="B21" s="8"/>
      <c r="C21" s="48"/>
      <c r="D21" s="49"/>
      <c r="E21" s="50"/>
      <c r="F21" s="50"/>
      <c r="G21" s="50"/>
      <c r="H21" s="50"/>
      <c r="I21" s="51"/>
      <c r="J21" s="51"/>
    </row>
    <row r="22" spans="2:10" ht="28.8" x14ac:dyDescent="0.3">
      <c r="B22" s="8"/>
      <c r="C22" s="43" t="s">
        <v>179</v>
      </c>
      <c r="D22" s="44"/>
      <c r="E22" s="45"/>
      <c r="F22" s="45"/>
      <c r="G22" s="45"/>
      <c r="H22" s="45"/>
      <c r="I22" s="45"/>
      <c r="J22" s="45"/>
    </row>
    <row r="23" spans="2:10" x14ac:dyDescent="0.3">
      <c r="B23" s="52" t="s">
        <v>180</v>
      </c>
      <c r="C23" s="48"/>
      <c r="D23" s="49"/>
      <c r="E23" s="50"/>
      <c r="F23" s="50"/>
      <c r="G23" s="50"/>
      <c r="H23" s="50"/>
      <c r="I23" s="51"/>
      <c r="J23" s="51"/>
    </row>
    <row r="24" spans="2:10" x14ac:dyDescent="0.3">
      <c r="B24" s="8">
        <v>2</v>
      </c>
      <c r="C24" s="48"/>
      <c r="D24" s="49"/>
      <c r="E24" s="50"/>
      <c r="F24" s="50"/>
      <c r="G24" s="50"/>
      <c r="H24" s="50"/>
      <c r="I24" s="51"/>
      <c r="J24" s="51"/>
    </row>
    <row r="25" spans="2:10" x14ac:dyDescent="0.3">
      <c r="B25" s="8">
        <v>3</v>
      </c>
      <c r="C25" s="48"/>
      <c r="D25" s="49"/>
      <c r="E25" s="50"/>
      <c r="F25" s="50"/>
      <c r="G25" s="50"/>
      <c r="H25" s="50"/>
      <c r="I25" s="51"/>
      <c r="J25" s="51"/>
    </row>
    <row r="26" spans="2:10" x14ac:dyDescent="0.3">
      <c r="B26" s="8"/>
      <c r="C26" s="48"/>
      <c r="D26" s="49"/>
      <c r="E26" s="50"/>
      <c r="F26" s="50"/>
      <c r="G26" s="50"/>
      <c r="H26" s="50"/>
      <c r="I26" s="51"/>
      <c r="J26" s="51"/>
    </row>
    <row r="27" spans="2:10" x14ac:dyDescent="0.3">
      <c r="B27" s="8"/>
      <c r="C27" s="48"/>
      <c r="D27" s="49"/>
      <c r="E27" s="50"/>
      <c r="F27" s="50"/>
      <c r="G27" s="50"/>
      <c r="H27" s="50"/>
      <c r="I27" s="51"/>
      <c r="J27" s="51"/>
    </row>
    <row r="28" spans="2:10" x14ac:dyDescent="0.3">
      <c r="B28" s="8"/>
      <c r="C28" s="48"/>
      <c r="D28" s="49"/>
      <c r="E28" s="50"/>
      <c r="F28" s="50"/>
      <c r="G28" s="50"/>
      <c r="H28" s="50"/>
      <c r="I28" s="51"/>
      <c r="J28" s="51"/>
    </row>
    <row r="29" spans="2:10" x14ac:dyDescent="0.3">
      <c r="B29" s="8"/>
      <c r="C29" s="48"/>
      <c r="D29" s="49"/>
      <c r="E29" s="50"/>
      <c r="F29" s="50"/>
      <c r="G29" s="50"/>
      <c r="H29" s="50"/>
      <c r="I29" s="51"/>
      <c r="J29" s="51"/>
    </row>
    <row r="30" spans="2:10" x14ac:dyDescent="0.3">
      <c r="B30" s="8"/>
      <c r="C30" s="48" t="s">
        <v>176</v>
      </c>
      <c r="D30" s="49"/>
      <c r="E30" s="50"/>
      <c r="F30" s="50"/>
      <c r="G30" s="50"/>
      <c r="H30" s="50"/>
      <c r="I30" s="51"/>
      <c r="J30" s="51"/>
    </row>
    <row r="31" spans="2:10" x14ac:dyDescent="0.3">
      <c r="B31" s="55" t="s">
        <v>177</v>
      </c>
      <c r="C31" s="54" t="s">
        <v>181</v>
      </c>
      <c r="D31" s="49"/>
      <c r="E31" s="50"/>
      <c r="F31" s="50"/>
      <c r="G31" s="50"/>
      <c r="H31" s="50"/>
      <c r="I31" s="51"/>
      <c r="J31" s="51"/>
    </row>
    <row r="32" spans="2:10" x14ac:dyDescent="0.3">
      <c r="B32" s="42"/>
      <c r="C32" s="1219"/>
      <c r="D32" s="1219"/>
    </row>
    <row r="33" spans="2:4" x14ac:dyDescent="0.3">
      <c r="B33" s="42"/>
      <c r="C33" s="1219"/>
      <c r="D33" s="1219"/>
    </row>
    <row r="34" spans="2:4" x14ac:dyDescent="0.3">
      <c r="B34" s="42"/>
      <c r="C34" s="1220"/>
      <c r="D34" s="1220"/>
    </row>
    <row r="35" spans="2:4" x14ac:dyDescent="0.3">
      <c r="C35" s="1217"/>
      <c r="D35" s="1217"/>
    </row>
    <row r="36" spans="2:4" x14ac:dyDescent="0.3">
      <c r="C36" s="1221"/>
      <c r="D36" s="1221"/>
    </row>
    <row r="37" spans="2:4" x14ac:dyDescent="0.3">
      <c r="C37" s="1221"/>
      <c r="D37" s="1221"/>
    </row>
    <row r="38" spans="2:4" x14ac:dyDescent="0.3">
      <c r="C38" s="1216"/>
      <c r="D38" s="1216"/>
    </row>
    <row r="39" spans="2:4" x14ac:dyDescent="0.3">
      <c r="C39" s="1216"/>
      <c r="D39" s="1216"/>
    </row>
    <row r="40" spans="2:4" x14ac:dyDescent="0.3">
      <c r="C40" s="1215"/>
      <c r="D40" s="1215"/>
    </row>
    <row r="41" spans="2:4" x14ac:dyDescent="0.3">
      <c r="C41" s="1216"/>
      <c r="D41" s="1216"/>
    </row>
    <row r="42" spans="2:4" x14ac:dyDescent="0.3">
      <c r="C42" s="1215"/>
      <c r="D42" s="1215"/>
    </row>
    <row r="43" spans="2:4" x14ac:dyDescent="0.3">
      <c r="C43" s="1216"/>
      <c r="D43" s="1216"/>
    </row>
    <row r="44" spans="2:4" x14ac:dyDescent="0.3">
      <c r="C44" s="1215"/>
      <c r="D44" s="1215"/>
    </row>
    <row r="45" spans="2:4" x14ac:dyDescent="0.3">
      <c r="C45" s="1216"/>
      <c r="D45" s="1216"/>
    </row>
    <row r="46" spans="2:4" x14ac:dyDescent="0.3">
      <c r="C46" s="1215"/>
      <c r="D46" s="1215"/>
    </row>
    <row r="47" spans="2:4" x14ac:dyDescent="0.3">
      <c r="C47" s="1217"/>
      <c r="D47" s="1217"/>
    </row>
    <row r="48" spans="2:4" x14ac:dyDescent="0.3">
      <c r="C48" s="1215"/>
      <c r="D48" s="1215"/>
    </row>
    <row r="49" spans="3:4" x14ac:dyDescent="0.3">
      <c r="C49" s="1216"/>
      <c r="D49" s="1216"/>
    </row>
    <row r="50" spans="3:4" x14ac:dyDescent="0.3">
      <c r="C50" s="1216"/>
      <c r="D50" s="1216"/>
    </row>
    <row r="51" spans="3:4" x14ac:dyDescent="0.3">
      <c r="C51" s="1216"/>
      <c r="D51" s="1216"/>
    </row>
    <row r="52" spans="3:4" x14ac:dyDescent="0.3">
      <c r="C52" s="1215"/>
      <c r="D52" s="1215"/>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56" orientation="landscape" horizontalDpi="1200" verticalDpi="1200" r:id="rId1"/>
  <headerFooter>
    <oddHeader>&amp;C&amp;"Calibri"&amp;10&amp;K000000Public&amp;1#_x000D_&amp;"Calibri"&amp;11&amp;K000000CS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09375" defaultRowHeight="14.4" x14ac:dyDescent="0.3"/>
  <cols>
    <col min="1" max="1" width="7.88671875" customWidth="1"/>
    <col min="2" max="2" width="8.5546875" style="39" customWidth="1"/>
    <col min="3" max="3" width="96.88671875" customWidth="1"/>
    <col min="4" max="8" width="14.6640625" customWidth="1"/>
    <col min="9" max="9" width="25.44140625" customWidth="1"/>
  </cols>
  <sheetData>
    <row r="2" spans="2:8" s="57" customFormat="1" ht="18" x14ac:dyDescent="0.35">
      <c r="B2" s="56"/>
      <c r="C2" s="40" t="s">
        <v>159</v>
      </c>
    </row>
    <row r="5" spans="2:8" x14ac:dyDescent="0.3">
      <c r="B5" s="1"/>
      <c r="C5" s="1"/>
      <c r="D5" s="41" t="s">
        <v>6</v>
      </c>
      <c r="E5" s="41" t="s">
        <v>7</v>
      </c>
      <c r="F5" s="41" t="s">
        <v>8</v>
      </c>
      <c r="G5" s="41" t="s">
        <v>43</v>
      </c>
      <c r="H5" s="41" t="s">
        <v>44</v>
      </c>
    </row>
    <row r="6" spans="2:8" x14ac:dyDescent="0.3">
      <c r="B6" s="1"/>
      <c r="C6" s="1"/>
      <c r="D6" s="1218" t="s">
        <v>42</v>
      </c>
      <c r="E6" s="1218" t="s">
        <v>182</v>
      </c>
      <c r="F6" s="1218"/>
      <c r="G6" s="1218"/>
      <c r="H6" s="1218"/>
    </row>
    <row r="7" spans="2:8" ht="43.2" x14ac:dyDescent="0.3">
      <c r="B7" s="1"/>
      <c r="C7" s="1"/>
      <c r="D7" s="1218"/>
      <c r="E7" s="41" t="s">
        <v>183</v>
      </c>
      <c r="F7" s="41" t="s">
        <v>184</v>
      </c>
      <c r="G7" s="58" t="s">
        <v>185</v>
      </c>
      <c r="H7" s="41" t="s">
        <v>186</v>
      </c>
    </row>
    <row r="8" spans="2:8" x14ac:dyDescent="0.3">
      <c r="B8" s="59">
        <v>1</v>
      </c>
      <c r="C8" s="54" t="s">
        <v>187</v>
      </c>
      <c r="D8" s="60"/>
      <c r="E8" s="60"/>
      <c r="F8" s="14"/>
      <c r="G8" s="60"/>
      <c r="H8" s="60"/>
    </row>
    <row r="9" spans="2:8" x14ac:dyDescent="0.3">
      <c r="B9" s="59">
        <v>2</v>
      </c>
      <c r="C9" s="54" t="s">
        <v>188</v>
      </c>
      <c r="D9" s="60"/>
      <c r="E9" s="60"/>
      <c r="F9" s="14"/>
      <c r="G9" s="60"/>
      <c r="H9" s="60"/>
    </row>
    <row r="10" spans="2:8" x14ac:dyDescent="0.3">
      <c r="B10" s="59">
        <v>3</v>
      </c>
      <c r="C10" s="54" t="s">
        <v>189</v>
      </c>
      <c r="D10" s="60"/>
      <c r="E10" s="60"/>
      <c r="F10" s="14"/>
      <c r="G10" s="60"/>
      <c r="H10" s="60"/>
    </row>
    <row r="11" spans="2:8" x14ac:dyDescent="0.3">
      <c r="B11" s="59">
        <v>4</v>
      </c>
      <c r="C11" s="54" t="s">
        <v>190</v>
      </c>
      <c r="D11" s="60"/>
      <c r="E11" s="60"/>
      <c r="F11" s="14"/>
      <c r="G11" s="60"/>
      <c r="H11" s="61"/>
    </row>
    <row r="12" spans="2:8" x14ac:dyDescent="0.3">
      <c r="B12" s="41">
        <v>5</v>
      </c>
      <c r="C12" s="62" t="s">
        <v>191</v>
      </c>
      <c r="D12" s="60"/>
      <c r="E12" s="60"/>
      <c r="F12" s="14"/>
      <c r="G12" s="60"/>
      <c r="H12" s="61"/>
    </row>
    <row r="13" spans="2:8" x14ac:dyDescent="0.3">
      <c r="B13" s="41">
        <v>6</v>
      </c>
      <c r="C13" s="62" t="s">
        <v>192</v>
      </c>
      <c r="D13" s="60"/>
      <c r="E13" s="60"/>
      <c r="F13" s="14"/>
      <c r="G13" s="60"/>
      <c r="H13" s="61"/>
    </row>
    <row r="14" spans="2:8" x14ac:dyDescent="0.3">
      <c r="B14" s="41">
        <v>7</v>
      </c>
      <c r="C14" s="62" t="s">
        <v>193</v>
      </c>
      <c r="D14" s="60"/>
      <c r="E14" s="60"/>
      <c r="F14" s="14"/>
      <c r="G14" s="60"/>
      <c r="H14" s="61"/>
    </row>
    <row r="15" spans="2:8" x14ac:dyDescent="0.3">
      <c r="B15" s="41">
        <v>8</v>
      </c>
      <c r="C15" s="62" t="s">
        <v>194</v>
      </c>
      <c r="D15" s="60"/>
      <c r="E15" s="60"/>
      <c r="F15" s="14"/>
      <c r="G15" s="60"/>
      <c r="H15" s="61"/>
    </row>
    <row r="16" spans="2:8" x14ac:dyDescent="0.3">
      <c r="B16" s="41">
        <v>9</v>
      </c>
      <c r="C16" s="62" t="s">
        <v>195</v>
      </c>
      <c r="D16" s="60"/>
      <c r="E16" s="60"/>
      <c r="F16" s="14"/>
      <c r="G16" s="60"/>
      <c r="H16" s="61"/>
    </row>
    <row r="17" spans="2:8" x14ac:dyDescent="0.3">
      <c r="B17" s="41">
        <v>10</v>
      </c>
      <c r="C17" s="62" t="s">
        <v>196</v>
      </c>
      <c r="D17" s="60"/>
      <c r="E17" s="60"/>
      <c r="F17" s="14"/>
      <c r="G17" s="60"/>
      <c r="H17" s="61"/>
    </row>
    <row r="18" spans="2:8" x14ac:dyDescent="0.3">
      <c r="B18" s="41">
        <v>11</v>
      </c>
      <c r="C18" s="62" t="s">
        <v>197</v>
      </c>
      <c r="D18" s="60"/>
      <c r="E18" s="60"/>
      <c r="F18" s="14"/>
      <c r="G18" s="60"/>
      <c r="H18" s="61"/>
    </row>
    <row r="19" spans="2:8" x14ac:dyDescent="0.3">
      <c r="B19" s="59">
        <v>12</v>
      </c>
      <c r="C19" s="54" t="s">
        <v>198</v>
      </c>
      <c r="D19" s="60"/>
      <c r="E19" s="60"/>
      <c r="F19" s="14"/>
      <c r="G19" s="60"/>
      <c r="H19" s="60"/>
    </row>
  </sheetData>
  <mergeCells count="2">
    <mergeCell ref="D6:D7"/>
    <mergeCell ref="E6:H6"/>
  </mergeCells>
  <pageMargins left="0.70866141732283472" right="0.70866141732283472" top="0.74803149606299213" bottom="0.74803149606299213" header="0.31496062992125984" footer="0.31496062992125984"/>
  <pageSetup paperSize="9" scale="71" orientation="landscape" horizontalDpi="1200" verticalDpi="1200" r:id="rId1"/>
  <headerFooter>
    <oddHeader>&amp;C&amp;"Calibri"&amp;10&amp;K000000Public&amp;1#_x000D_&amp;"Calibri"&amp;11&amp;K000000CS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tabColor theme="9" tint="0.79998168889431442"/>
    <pageSetUpPr fitToPage="1"/>
  </sheetPr>
  <dimension ref="B3:I12"/>
  <sheetViews>
    <sheetView showGridLines="0" view="pageLayout" zoomScaleNormal="100" workbookViewId="0">
      <selection activeCell="A4" sqref="A4"/>
    </sheetView>
  </sheetViews>
  <sheetFormatPr defaultColWidth="9.109375" defaultRowHeight="14.4" x14ac:dyDescent="0.3"/>
  <cols>
    <col min="2" max="2" width="20.6640625" customWidth="1"/>
    <col min="3" max="3" width="18.109375" customWidth="1"/>
    <col min="4" max="8" width="14.6640625" customWidth="1"/>
    <col min="9" max="9" width="28" customWidth="1"/>
  </cols>
  <sheetData>
    <row r="3" spans="2:9" s="57" customFormat="1" ht="18" x14ac:dyDescent="0.35">
      <c r="B3" s="40" t="s">
        <v>160</v>
      </c>
    </row>
    <row r="6" spans="2:9" x14ac:dyDescent="0.3">
      <c r="B6" s="14" t="s">
        <v>6</v>
      </c>
      <c r="C6" s="8" t="s">
        <v>7</v>
      </c>
      <c r="D6" s="14" t="s">
        <v>8</v>
      </c>
      <c r="E6" s="14" t="s">
        <v>43</v>
      </c>
      <c r="F6" s="14" t="s">
        <v>44</v>
      </c>
      <c r="G6" s="14" t="s">
        <v>164</v>
      </c>
      <c r="H6" s="14" t="s">
        <v>165</v>
      </c>
      <c r="I6" s="8" t="s">
        <v>199</v>
      </c>
    </row>
    <row r="7" spans="2:9" x14ac:dyDescent="0.3">
      <c r="B7" s="1222" t="s">
        <v>200</v>
      </c>
      <c r="C7" s="1223" t="s">
        <v>201</v>
      </c>
      <c r="D7" s="1224" t="s">
        <v>202</v>
      </c>
      <c r="E7" s="1225"/>
      <c r="F7" s="1225"/>
      <c r="G7" s="1225"/>
      <c r="H7" s="1226"/>
      <c r="I7" s="60" t="s">
        <v>203</v>
      </c>
    </row>
    <row r="8" spans="2:9" ht="43.2" x14ac:dyDescent="0.3">
      <c r="B8" s="1222"/>
      <c r="C8" s="1223"/>
      <c r="D8" s="14" t="s">
        <v>204</v>
      </c>
      <c r="E8" s="14" t="s">
        <v>205</v>
      </c>
      <c r="F8" s="14" t="s">
        <v>206</v>
      </c>
      <c r="G8" s="14" t="s">
        <v>207</v>
      </c>
      <c r="H8" s="14" t="s">
        <v>208</v>
      </c>
      <c r="I8" s="63"/>
    </row>
    <row r="9" spans="2:9" ht="20.100000000000001" customHeight="1" x14ac:dyDescent="0.3">
      <c r="B9" s="64" t="s">
        <v>209</v>
      </c>
      <c r="C9" s="64" t="s">
        <v>204</v>
      </c>
      <c r="D9" s="65" t="s">
        <v>210</v>
      </c>
      <c r="E9" s="66"/>
      <c r="F9" s="66"/>
      <c r="G9" s="66"/>
      <c r="H9" s="66"/>
      <c r="I9" s="64" t="s">
        <v>211</v>
      </c>
    </row>
    <row r="10" spans="2:9" ht="20.100000000000001" customHeight="1" x14ac:dyDescent="0.3">
      <c r="B10" s="64" t="s">
        <v>212</v>
      </c>
      <c r="C10" s="64" t="s">
        <v>204</v>
      </c>
      <c r="D10" s="66"/>
      <c r="E10" s="65" t="s">
        <v>210</v>
      </c>
      <c r="F10" s="66"/>
      <c r="G10" s="66"/>
      <c r="H10" s="66"/>
      <c r="I10" s="64" t="s">
        <v>211</v>
      </c>
    </row>
    <row r="11" spans="2:9" ht="20.100000000000001" customHeight="1" x14ac:dyDescent="0.3">
      <c r="B11" s="64" t="s">
        <v>213</v>
      </c>
      <c r="C11" s="64" t="s">
        <v>204</v>
      </c>
      <c r="D11" s="66"/>
      <c r="E11" s="66"/>
      <c r="F11" s="66"/>
      <c r="G11" s="65" t="s">
        <v>210</v>
      </c>
      <c r="H11" s="65"/>
      <c r="I11" s="64" t="s">
        <v>214</v>
      </c>
    </row>
    <row r="12" spans="2:9" ht="20.100000000000001" customHeight="1" x14ac:dyDescent="0.3">
      <c r="B12" s="64" t="s">
        <v>215</v>
      </c>
      <c r="C12" s="64" t="s">
        <v>204</v>
      </c>
      <c r="D12" s="66"/>
      <c r="E12" s="66"/>
      <c r="F12" s="65" t="s">
        <v>210</v>
      </c>
      <c r="G12" s="66"/>
      <c r="H12" s="66"/>
      <c r="I12" s="64" t="s">
        <v>216</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&amp;C&amp;"Calibri"&amp;10&amp;K000000Public&amp;1#_x000D_&amp;"Calibri"&amp;11&amp;K000000CS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tabColor theme="5" tint="0.79998168889431442"/>
    <pageSetUpPr fitToPage="1"/>
  </sheetPr>
  <dimension ref="B2:D13"/>
  <sheetViews>
    <sheetView showGridLines="0" view="pageLayout" zoomScaleNormal="98" workbookViewId="0"/>
  </sheetViews>
  <sheetFormatPr defaultColWidth="9.109375" defaultRowHeight="14.4" x14ac:dyDescent="0.3"/>
  <cols>
    <col min="1" max="1" width="7.88671875" customWidth="1"/>
    <col min="2" max="2" width="15.44140625" style="67" customWidth="1"/>
    <col min="3" max="3" width="12.33203125" bestFit="1" customWidth="1"/>
    <col min="4" max="4" width="84.109375" bestFit="1" customWidth="1"/>
    <col min="5" max="7" width="26.6640625" customWidth="1"/>
  </cols>
  <sheetData>
    <row r="2" spans="2:4" x14ac:dyDescent="0.3">
      <c r="C2" s="68"/>
    </row>
    <row r="3" spans="2:4" ht="18" x14ac:dyDescent="0.3">
      <c r="B3" s="40" t="s">
        <v>161</v>
      </c>
      <c r="C3" s="69"/>
    </row>
    <row r="4" spans="2:4" x14ac:dyDescent="0.3">
      <c r="B4" t="s">
        <v>125</v>
      </c>
      <c r="C4" s="70"/>
    </row>
    <row r="7" spans="2:4" x14ac:dyDescent="0.3">
      <c r="B7" s="14" t="s">
        <v>126</v>
      </c>
      <c r="C7" s="14" t="s">
        <v>120</v>
      </c>
      <c r="D7" s="60" t="s">
        <v>127</v>
      </c>
    </row>
    <row r="8" spans="2:4" s="71" customFormat="1" ht="28.8" x14ac:dyDescent="0.25">
      <c r="B8" s="36" t="s">
        <v>217</v>
      </c>
      <c r="C8" s="36" t="s">
        <v>116</v>
      </c>
      <c r="D8" s="37" t="s">
        <v>218</v>
      </c>
    </row>
    <row r="9" spans="2:4" s="71" customFormat="1" ht="28.8" x14ac:dyDescent="0.25">
      <c r="B9" s="36" t="s">
        <v>219</v>
      </c>
      <c r="C9" s="36" t="s">
        <v>118</v>
      </c>
      <c r="D9" s="37" t="s">
        <v>220</v>
      </c>
    </row>
    <row r="12" spans="2:4" x14ac:dyDescent="0.3">
      <c r="B12" s="72"/>
    </row>
    <row r="13" spans="2:4" x14ac:dyDescent="0.3">
      <c r="B13"/>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00B050"/>
    <pageSetUpPr fitToPage="1"/>
  </sheetPr>
  <dimension ref="A1:V286"/>
  <sheetViews>
    <sheetView tabSelected="1" view="pageBreakPreview" zoomScale="70" zoomScaleNormal="85" zoomScaleSheetLayoutView="70" workbookViewId="0">
      <pane xSplit="2" ySplit="8" topLeftCell="C118" activePane="bottomRight" state="frozen"/>
      <selection pane="topRight" activeCell="C1" sqref="C1"/>
      <selection pane="bottomLeft" activeCell="A6" sqref="A6"/>
      <selection pane="bottomRight" activeCell="N11" sqref="N11"/>
    </sheetView>
  </sheetViews>
  <sheetFormatPr defaultColWidth="9.109375" defaultRowHeight="13.2" x14ac:dyDescent="0.25"/>
  <cols>
    <col min="1" max="1" width="4.5546875" style="219" customWidth="1"/>
    <col min="2" max="2" width="47" style="234" customWidth="1"/>
    <col min="3" max="3" width="47" style="219" customWidth="1"/>
    <col min="4" max="4" width="8.5546875" style="219" customWidth="1"/>
    <col min="5" max="5" width="11" style="219" customWidth="1"/>
    <col min="6" max="6" width="19.44140625" style="219" customWidth="1"/>
    <col min="7" max="7" width="17" style="219" bestFit="1" customWidth="1"/>
    <col min="8" max="8" width="17" style="219" customWidth="1"/>
    <col min="9" max="9" width="18.5546875" style="219" customWidth="1"/>
    <col min="10" max="10" width="16.33203125" style="219" customWidth="1"/>
    <col min="11" max="13" width="14.88671875" style="219" customWidth="1"/>
    <col min="14" max="14" width="8.5546875" style="219" customWidth="1"/>
    <col min="15" max="15" width="15" style="219" customWidth="1"/>
    <col min="16" max="16" width="11.6640625" style="219" customWidth="1"/>
    <col min="17" max="17" width="10.44140625" style="219" customWidth="1"/>
    <col min="18" max="18" width="17.5546875" style="219" customWidth="1"/>
    <col min="19" max="19" width="26.5546875" style="219" customWidth="1"/>
    <col min="20" max="20" width="15.6640625" style="219" customWidth="1"/>
    <col min="21" max="16384" width="9.109375" style="219"/>
  </cols>
  <sheetData>
    <row r="1" spans="2:22" s="215" customFormat="1" ht="16.2" thickBot="1" x14ac:dyDescent="0.3">
      <c r="B1" s="1174" t="s">
        <v>1945</v>
      </c>
      <c r="C1" s="1175"/>
      <c r="D1" s="214"/>
      <c r="E1" s="214"/>
      <c r="F1" s="214"/>
      <c r="G1" s="214"/>
      <c r="H1" s="214"/>
      <c r="I1" s="214"/>
      <c r="J1" s="214"/>
      <c r="K1" s="214"/>
      <c r="L1" s="214"/>
      <c r="M1" s="214"/>
      <c r="N1" s="214"/>
      <c r="O1" s="214"/>
      <c r="P1" s="214"/>
      <c r="Q1" s="214"/>
      <c r="R1" s="214"/>
      <c r="S1" s="1167"/>
      <c r="T1" s="1167"/>
      <c r="U1" s="1167"/>
      <c r="V1" s="1167"/>
    </row>
    <row r="2" spans="2:22" ht="15" customHeight="1" thickBot="1" x14ac:dyDescent="0.3">
      <c r="B2" s="1178" t="s">
        <v>1890</v>
      </c>
      <c r="C2" s="1179"/>
      <c r="D2" s="1180"/>
      <c r="E2" s="1180"/>
      <c r="F2" s="1180"/>
      <c r="G2" s="1180"/>
      <c r="H2" s="1180"/>
      <c r="I2" s="1180"/>
      <c r="J2" s="1180"/>
      <c r="K2" s="1180"/>
      <c r="L2" s="216"/>
      <c r="M2" s="216"/>
      <c r="N2" s="216"/>
      <c r="O2" s="216"/>
      <c r="P2" s="216"/>
      <c r="Q2" s="216"/>
      <c r="R2" s="216"/>
      <c r="S2" s="217"/>
      <c r="T2" s="217"/>
      <c r="U2" s="218"/>
    </row>
    <row r="3" spans="2:22" ht="15" customHeight="1" thickBot="1" x14ac:dyDescent="0.35">
      <c r="B3" s="766" t="s">
        <v>2049</v>
      </c>
      <c r="C3" s="1176" t="s">
        <v>2123</v>
      </c>
      <c r="D3" s="1177"/>
      <c r="E3" s="1177"/>
      <c r="F3" s="1177"/>
      <c r="G3" s="1177"/>
      <c r="H3" s="1177"/>
      <c r="I3" s="1177"/>
      <c r="J3" s="1177"/>
      <c r="K3" s="1177"/>
      <c r="L3" s="1177"/>
      <c r="M3" s="216"/>
      <c r="N3" s="216"/>
      <c r="O3" s="216"/>
      <c r="P3" s="216"/>
      <c r="Q3" s="216"/>
      <c r="R3" s="216"/>
      <c r="S3" s="217"/>
      <c r="T3" s="217"/>
      <c r="U3" s="218"/>
    </row>
    <row r="4" spans="2:22" ht="30.6" customHeight="1" thickBot="1" x14ac:dyDescent="0.35">
      <c r="B4" s="767" t="s">
        <v>2052</v>
      </c>
      <c r="C4" s="764" t="s">
        <v>2108</v>
      </c>
      <c r="D4" s="216"/>
      <c r="E4" s="800" t="s">
        <v>2093</v>
      </c>
      <c r="F4" s="798"/>
      <c r="G4" s="799"/>
      <c r="H4" s="801" t="s">
        <v>2094</v>
      </c>
      <c r="I4" s="797"/>
      <c r="J4" s="216"/>
      <c r="K4" s="216"/>
      <c r="L4" s="216"/>
      <c r="M4" s="216"/>
      <c r="N4" s="216"/>
      <c r="O4" s="216"/>
      <c r="P4" s="216"/>
      <c r="Q4" s="216"/>
      <c r="R4" s="216"/>
      <c r="S4" s="217"/>
      <c r="T4" s="217"/>
      <c r="U4" s="218"/>
    </row>
    <row r="5" spans="2:22" ht="21.6" customHeight="1" thickBot="1" x14ac:dyDescent="0.35">
      <c r="B5" s="511" t="s">
        <v>1891</v>
      </c>
      <c r="C5" s="774" t="s">
        <v>2254</v>
      </c>
      <c r="D5" s="220"/>
      <c r="E5" s="220"/>
      <c r="F5" s="220"/>
      <c r="G5" s="221"/>
      <c r="H5" s="221"/>
      <c r="I5" s="221"/>
      <c r="J5" s="222"/>
      <c r="K5" s="223"/>
      <c r="L5" s="223"/>
      <c r="M5" s="223"/>
      <c r="N5" s="223"/>
      <c r="O5" s="223"/>
      <c r="P5" s="223"/>
      <c r="Q5" s="223"/>
      <c r="R5" s="223"/>
      <c r="S5" s="217"/>
      <c r="T5" s="217"/>
      <c r="U5" s="218"/>
    </row>
    <row r="6" spans="2:22" ht="29.4" customHeight="1" thickBot="1" x14ac:dyDescent="0.35">
      <c r="B6" s="771" t="s">
        <v>2060</v>
      </c>
      <c r="C6" s="1630" t="s">
        <v>2255</v>
      </c>
      <c r="D6" s="225"/>
      <c r="E6" s="225"/>
      <c r="F6" s="225"/>
      <c r="G6" s="226"/>
      <c r="H6" s="226"/>
      <c r="I6" s="226"/>
      <c r="J6" s="1171"/>
      <c r="K6" s="1172"/>
      <c r="L6" s="1172"/>
      <c r="M6" s="1172"/>
      <c r="N6" s="1172"/>
      <c r="O6" s="1172"/>
      <c r="P6" s="1172"/>
      <c r="Q6" s="1172"/>
      <c r="R6" s="1173"/>
      <c r="S6" s="217"/>
      <c r="T6" s="217"/>
      <c r="U6" s="218"/>
    </row>
    <row r="7" spans="2:22" ht="85.2" customHeight="1" thickBot="1" x14ac:dyDescent="0.35">
      <c r="B7" s="224"/>
      <c r="C7" s="808" t="s">
        <v>2053</v>
      </c>
      <c r="D7" s="497"/>
      <c r="E7" s="497"/>
      <c r="F7" s="497"/>
      <c r="G7" s="497"/>
      <c r="H7" s="497"/>
      <c r="I7" s="497"/>
      <c r="J7" s="497"/>
      <c r="K7" s="497"/>
      <c r="L7" s="497"/>
      <c r="M7" s="1169" t="s">
        <v>2063</v>
      </c>
      <c r="N7" s="1170"/>
      <c r="O7" s="1170"/>
      <c r="P7" s="1170"/>
      <c r="Q7" s="1170"/>
      <c r="R7" s="1170"/>
      <c r="S7" s="217"/>
      <c r="T7" s="217"/>
      <c r="U7" s="218"/>
    </row>
    <row r="8" spans="2:22" ht="118.8" customHeight="1" thickBot="1" x14ac:dyDescent="0.3">
      <c r="B8" s="512" t="s">
        <v>956</v>
      </c>
      <c r="C8" s="513" t="s">
        <v>1888</v>
      </c>
      <c r="D8" s="514" t="s">
        <v>957</v>
      </c>
      <c r="E8" s="514" t="s">
        <v>1894</v>
      </c>
      <c r="F8" s="514" t="s">
        <v>2061</v>
      </c>
      <c r="G8" s="515" t="s">
        <v>2062</v>
      </c>
      <c r="H8" s="515" t="s">
        <v>2069</v>
      </c>
      <c r="I8" s="515" t="s">
        <v>958</v>
      </c>
      <c r="J8" s="515" t="s">
        <v>959</v>
      </c>
      <c r="K8" s="515" t="s">
        <v>1892</v>
      </c>
      <c r="L8" s="515" t="s">
        <v>1893</v>
      </c>
      <c r="M8" s="516" t="s">
        <v>2107</v>
      </c>
      <c r="N8" s="516" t="s">
        <v>2108</v>
      </c>
      <c r="O8" s="516" t="s">
        <v>2109</v>
      </c>
      <c r="P8" s="516" t="s">
        <v>2111</v>
      </c>
      <c r="Q8" s="516" t="s">
        <v>2110</v>
      </c>
      <c r="R8" s="516" t="s">
        <v>2112</v>
      </c>
      <c r="S8" s="217"/>
      <c r="T8" s="217"/>
      <c r="U8" s="218"/>
    </row>
    <row r="9" spans="2:22" ht="43.2" x14ac:dyDescent="0.25">
      <c r="B9" s="521"/>
      <c r="C9" s="522" t="s">
        <v>1943</v>
      </c>
      <c r="D9" s="523"/>
      <c r="E9" s="523"/>
      <c r="F9" s="524"/>
      <c r="G9" s="524"/>
      <c r="H9" s="524"/>
      <c r="I9" s="524"/>
      <c r="J9" s="524"/>
      <c r="K9" s="524"/>
      <c r="L9" s="524"/>
      <c r="M9" s="525"/>
      <c r="N9" s="525"/>
      <c r="O9" s="525"/>
      <c r="P9" s="525"/>
      <c r="Q9" s="525"/>
      <c r="R9" s="525"/>
      <c r="S9" s="217"/>
      <c r="T9" s="217"/>
      <c r="U9" s="218"/>
    </row>
    <row r="10" spans="2:22" ht="28.8" x14ac:dyDescent="0.25">
      <c r="B10" s="526" t="s">
        <v>960</v>
      </c>
      <c r="C10" s="502" t="s">
        <v>3</v>
      </c>
      <c r="D10" s="502" t="s">
        <v>961</v>
      </c>
      <c r="E10" s="502" t="s">
        <v>962</v>
      </c>
      <c r="F10" s="527" t="s">
        <v>2095</v>
      </c>
      <c r="G10" s="527" t="s">
        <v>2095</v>
      </c>
      <c r="H10" s="527"/>
      <c r="I10" s="527" t="s">
        <v>963</v>
      </c>
      <c r="J10" s="527" t="s">
        <v>1948</v>
      </c>
      <c r="K10" s="527" t="s">
        <v>1861</v>
      </c>
      <c r="L10" s="527" t="s">
        <v>1862</v>
      </c>
      <c r="M10" s="528">
        <v>4</v>
      </c>
      <c r="N10" s="528">
        <v>1</v>
      </c>
      <c r="O10" s="527">
        <v>1</v>
      </c>
      <c r="P10" s="527" t="s">
        <v>964</v>
      </c>
      <c r="Q10" s="527">
        <v>1</v>
      </c>
      <c r="R10" s="527">
        <v>1</v>
      </c>
      <c r="S10" s="217"/>
      <c r="T10" s="217"/>
      <c r="U10" s="218"/>
    </row>
    <row r="11" spans="2:22" ht="28.8" x14ac:dyDescent="0.25">
      <c r="B11" s="526" t="s">
        <v>965</v>
      </c>
      <c r="C11" s="502" t="s">
        <v>0</v>
      </c>
      <c r="D11" s="502" t="s">
        <v>961</v>
      </c>
      <c r="E11" s="502" t="s">
        <v>962</v>
      </c>
      <c r="F11" s="527" t="s">
        <v>2095</v>
      </c>
      <c r="G11" s="527" t="s">
        <v>2095</v>
      </c>
      <c r="H11" s="517"/>
      <c r="I11" s="527" t="s">
        <v>966</v>
      </c>
      <c r="J11" s="527" t="s">
        <v>1949</v>
      </c>
      <c r="K11" s="527" t="s">
        <v>1861</v>
      </c>
      <c r="L11" s="527" t="s">
        <v>1862</v>
      </c>
      <c r="M11" s="528">
        <v>2</v>
      </c>
      <c r="N11" s="528">
        <v>2</v>
      </c>
      <c r="O11" s="527">
        <v>2</v>
      </c>
      <c r="P11" s="527">
        <v>1</v>
      </c>
      <c r="Q11" s="527">
        <v>2</v>
      </c>
      <c r="R11" s="527">
        <v>1</v>
      </c>
      <c r="S11" s="217"/>
      <c r="T11" s="217"/>
      <c r="U11" s="218"/>
    </row>
    <row r="12" spans="2:22" ht="14.4" x14ac:dyDescent="0.25">
      <c r="B12" s="526" t="s">
        <v>967</v>
      </c>
      <c r="C12" s="502" t="s">
        <v>1</v>
      </c>
      <c r="D12" s="502" t="s">
        <v>961</v>
      </c>
      <c r="E12" s="502" t="s">
        <v>962</v>
      </c>
      <c r="F12" s="527" t="s">
        <v>2095</v>
      </c>
      <c r="G12" s="527" t="s">
        <v>2095</v>
      </c>
      <c r="H12" s="517"/>
      <c r="I12" s="527" t="s">
        <v>968</v>
      </c>
      <c r="J12" s="527" t="s">
        <v>1950</v>
      </c>
      <c r="K12" s="527" t="s">
        <v>1861</v>
      </c>
      <c r="L12" s="527" t="s">
        <v>1862</v>
      </c>
      <c r="M12" s="528">
        <v>1</v>
      </c>
      <c r="N12" s="528">
        <v>1</v>
      </c>
      <c r="O12" s="527" t="s">
        <v>964</v>
      </c>
      <c r="P12" s="527" t="s">
        <v>964</v>
      </c>
      <c r="Q12" s="527">
        <v>1</v>
      </c>
      <c r="R12" s="527" t="s">
        <v>964</v>
      </c>
      <c r="S12" s="217"/>
      <c r="T12" s="217"/>
      <c r="U12" s="218"/>
    </row>
    <row r="13" spans="2:22" ht="43.2" x14ac:dyDescent="0.25">
      <c r="B13" s="526" t="s">
        <v>969</v>
      </c>
      <c r="C13" s="502" t="s">
        <v>2</v>
      </c>
      <c r="D13" s="502" t="s">
        <v>961</v>
      </c>
      <c r="E13" s="502" t="s">
        <v>962</v>
      </c>
      <c r="F13" s="527" t="s">
        <v>2095</v>
      </c>
      <c r="G13" s="527" t="s">
        <v>2095</v>
      </c>
      <c r="H13" s="517"/>
      <c r="I13" s="527" t="s">
        <v>970</v>
      </c>
      <c r="J13" s="527" t="s">
        <v>1950</v>
      </c>
      <c r="K13" s="527" t="s">
        <v>1861</v>
      </c>
      <c r="L13" s="527" t="s">
        <v>1862</v>
      </c>
      <c r="M13" s="528">
        <v>1</v>
      </c>
      <c r="N13" s="528">
        <v>1</v>
      </c>
      <c r="O13" s="527" t="s">
        <v>964</v>
      </c>
      <c r="P13" s="527" t="s">
        <v>964</v>
      </c>
      <c r="Q13" s="527">
        <v>1</v>
      </c>
      <c r="R13" s="527" t="s">
        <v>964</v>
      </c>
      <c r="S13" s="217"/>
      <c r="T13" s="217"/>
      <c r="U13" s="218"/>
    </row>
    <row r="14" spans="2:22" ht="28.8" x14ac:dyDescent="0.25">
      <c r="B14" s="526" t="s">
        <v>971</v>
      </c>
      <c r="C14" s="502" t="s">
        <v>119</v>
      </c>
      <c r="D14" s="502" t="s">
        <v>972</v>
      </c>
      <c r="E14" s="502" t="s">
        <v>964</v>
      </c>
      <c r="F14" s="527" t="s">
        <v>2095</v>
      </c>
      <c r="G14" s="527" t="s">
        <v>2095</v>
      </c>
      <c r="H14" s="527"/>
      <c r="I14" s="517" t="s">
        <v>973</v>
      </c>
      <c r="J14" s="527" t="s">
        <v>1951</v>
      </c>
      <c r="K14" s="527" t="s">
        <v>1861</v>
      </c>
      <c r="L14" s="527" t="s">
        <v>1862</v>
      </c>
      <c r="M14" s="528">
        <v>1</v>
      </c>
      <c r="N14" s="528">
        <v>1</v>
      </c>
      <c r="O14" s="527" t="s">
        <v>964</v>
      </c>
      <c r="P14" s="527" t="s">
        <v>964</v>
      </c>
      <c r="Q14" s="527">
        <v>1</v>
      </c>
      <c r="R14" s="517" t="s">
        <v>1946</v>
      </c>
      <c r="S14" s="217"/>
      <c r="T14" s="217"/>
      <c r="U14" s="218"/>
    </row>
    <row r="15" spans="2:22" ht="57.6" x14ac:dyDescent="0.25">
      <c r="B15" s="521"/>
      <c r="C15" s="522" t="s">
        <v>1333</v>
      </c>
      <c r="D15" s="523"/>
      <c r="E15" s="523"/>
      <c r="F15" s="524"/>
      <c r="G15" s="524"/>
      <c r="H15" s="524"/>
      <c r="I15" s="524"/>
      <c r="J15" s="524"/>
      <c r="K15" s="524"/>
      <c r="L15" s="524"/>
      <c r="M15" s="525"/>
      <c r="N15" s="525"/>
      <c r="O15" s="525"/>
      <c r="P15" s="525"/>
      <c r="Q15" s="525"/>
      <c r="R15" s="525"/>
      <c r="S15" s="217"/>
      <c r="T15" s="217"/>
      <c r="U15" s="218"/>
    </row>
    <row r="16" spans="2:22" ht="43.2" x14ac:dyDescent="0.25">
      <c r="B16" s="518" t="s">
        <v>974</v>
      </c>
      <c r="C16" s="502" t="s">
        <v>123</v>
      </c>
      <c r="D16" s="502" t="s">
        <v>972</v>
      </c>
      <c r="E16" s="502" t="s">
        <v>964</v>
      </c>
      <c r="F16" s="527" t="s">
        <v>2095</v>
      </c>
      <c r="G16" s="527" t="s">
        <v>2095</v>
      </c>
      <c r="H16" s="527"/>
      <c r="I16" s="517" t="s">
        <v>975</v>
      </c>
      <c r="J16" s="527">
        <v>2</v>
      </c>
      <c r="K16" s="527" t="s">
        <v>1774</v>
      </c>
      <c r="L16" s="527" t="s">
        <v>1863</v>
      </c>
      <c r="M16" s="527">
        <v>1</v>
      </c>
      <c r="N16" s="527">
        <v>1</v>
      </c>
      <c r="O16" s="517" t="s">
        <v>976</v>
      </c>
      <c r="P16" s="527" t="s">
        <v>964</v>
      </c>
      <c r="Q16" s="527">
        <v>1</v>
      </c>
      <c r="R16" s="517" t="s">
        <v>977</v>
      </c>
      <c r="S16" s="217"/>
      <c r="T16" s="217"/>
      <c r="U16" s="218"/>
    </row>
    <row r="17" spans="2:21" ht="43.2" x14ac:dyDescent="0.25">
      <c r="B17" s="518" t="s">
        <v>978</v>
      </c>
      <c r="C17" s="502" t="s">
        <v>124</v>
      </c>
      <c r="D17" s="502" t="s">
        <v>972</v>
      </c>
      <c r="E17" s="502" t="s">
        <v>964</v>
      </c>
      <c r="F17" s="527" t="s">
        <v>2095</v>
      </c>
      <c r="G17" s="527" t="s">
        <v>2095</v>
      </c>
      <c r="H17" s="527"/>
      <c r="I17" s="517" t="s">
        <v>979</v>
      </c>
      <c r="J17" s="527">
        <v>2</v>
      </c>
      <c r="K17" s="527" t="s">
        <v>1774</v>
      </c>
      <c r="L17" s="527" t="s">
        <v>1863</v>
      </c>
      <c r="M17" s="527">
        <v>1</v>
      </c>
      <c r="N17" s="527">
        <v>1</v>
      </c>
      <c r="O17" s="527" t="s">
        <v>964</v>
      </c>
      <c r="P17" s="527" t="s">
        <v>964</v>
      </c>
      <c r="Q17" s="527">
        <v>1</v>
      </c>
      <c r="R17" s="517" t="s">
        <v>980</v>
      </c>
      <c r="S17" s="217"/>
      <c r="T17" s="217"/>
      <c r="U17" s="218"/>
    </row>
    <row r="18" spans="2:21" ht="43.2" x14ac:dyDescent="0.25">
      <c r="B18" s="521"/>
      <c r="C18" s="522" t="s">
        <v>1334</v>
      </c>
      <c r="D18" s="523"/>
      <c r="E18" s="523"/>
      <c r="F18" s="524"/>
      <c r="G18" s="524"/>
      <c r="H18" s="524"/>
      <c r="I18" s="524"/>
      <c r="J18" s="524"/>
      <c r="K18" s="524"/>
      <c r="L18" s="524"/>
      <c r="M18" s="525"/>
      <c r="N18" s="525"/>
      <c r="O18" s="525"/>
      <c r="P18" s="525"/>
      <c r="Q18" s="525"/>
      <c r="R18" s="525"/>
      <c r="S18" s="229"/>
      <c r="T18" s="229"/>
      <c r="U18" s="218"/>
    </row>
    <row r="19" spans="2:21" ht="43.2" x14ac:dyDescent="0.25">
      <c r="B19" s="518" t="s">
        <v>981</v>
      </c>
      <c r="C19" s="502" t="s">
        <v>158</v>
      </c>
      <c r="D19" s="502" t="s">
        <v>961</v>
      </c>
      <c r="E19" s="502" t="s">
        <v>982</v>
      </c>
      <c r="F19" s="527" t="s">
        <v>2095</v>
      </c>
      <c r="G19" s="527" t="s">
        <v>2095</v>
      </c>
      <c r="H19" s="527"/>
      <c r="I19" s="517" t="s">
        <v>983</v>
      </c>
      <c r="J19" s="527" t="s">
        <v>1952</v>
      </c>
      <c r="K19" s="527" t="s">
        <v>1775</v>
      </c>
      <c r="L19" s="527" t="s">
        <v>1864</v>
      </c>
      <c r="M19" s="527">
        <v>1</v>
      </c>
      <c r="N19" s="527">
        <v>1</v>
      </c>
      <c r="O19" s="527" t="s">
        <v>964</v>
      </c>
      <c r="P19" s="527" t="s">
        <v>964</v>
      </c>
      <c r="Q19" s="527">
        <v>1</v>
      </c>
      <c r="R19" s="527" t="s">
        <v>964</v>
      </c>
      <c r="S19" s="229"/>
      <c r="T19" s="229"/>
      <c r="U19" s="218"/>
    </row>
    <row r="20" spans="2:21" ht="43.2" x14ac:dyDescent="0.25">
      <c r="B20" s="518" t="s">
        <v>984</v>
      </c>
      <c r="C20" s="502" t="s">
        <v>159</v>
      </c>
      <c r="D20" s="502" t="s">
        <v>961</v>
      </c>
      <c r="E20" s="502" t="s">
        <v>982</v>
      </c>
      <c r="F20" s="527" t="s">
        <v>2095</v>
      </c>
      <c r="G20" s="527" t="s">
        <v>2095</v>
      </c>
      <c r="H20" s="527"/>
      <c r="I20" s="517" t="s">
        <v>985</v>
      </c>
      <c r="J20" s="527" t="s">
        <v>1953</v>
      </c>
      <c r="K20" s="527" t="s">
        <v>1775</v>
      </c>
      <c r="L20" s="527" t="s">
        <v>1864</v>
      </c>
      <c r="M20" s="527">
        <v>1</v>
      </c>
      <c r="N20" s="527">
        <v>1</v>
      </c>
      <c r="O20" s="527" t="s">
        <v>964</v>
      </c>
      <c r="P20" s="527" t="s">
        <v>964</v>
      </c>
      <c r="Q20" s="527">
        <v>1</v>
      </c>
      <c r="R20" s="527" t="s">
        <v>964</v>
      </c>
      <c r="S20" s="229"/>
      <c r="T20" s="229"/>
      <c r="U20" s="218"/>
    </row>
    <row r="21" spans="2:21" ht="28.8" x14ac:dyDescent="0.25">
      <c r="B21" s="518" t="s">
        <v>986</v>
      </c>
      <c r="C21" s="502" t="s">
        <v>1335</v>
      </c>
      <c r="D21" s="502" t="s">
        <v>961</v>
      </c>
      <c r="E21" s="502" t="s">
        <v>982</v>
      </c>
      <c r="F21" s="527" t="s">
        <v>2095</v>
      </c>
      <c r="G21" s="527" t="s">
        <v>2095</v>
      </c>
      <c r="H21" s="527"/>
      <c r="I21" s="517" t="s">
        <v>987</v>
      </c>
      <c r="J21" s="527" t="s">
        <v>1952</v>
      </c>
      <c r="K21" s="527" t="s">
        <v>1775</v>
      </c>
      <c r="L21" s="527" t="s">
        <v>1864</v>
      </c>
      <c r="M21" s="527">
        <v>1</v>
      </c>
      <c r="N21" s="527">
        <v>1</v>
      </c>
      <c r="O21" s="527" t="s">
        <v>964</v>
      </c>
      <c r="P21" s="527" t="s">
        <v>964</v>
      </c>
      <c r="Q21" s="527">
        <v>1</v>
      </c>
      <c r="R21" s="527" t="s">
        <v>964</v>
      </c>
      <c r="S21" s="229"/>
      <c r="T21" s="229"/>
      <c r="U21" s="218"/>
    </row>
    <row r="22" spans="2:21" ht="28.8" x14ac:dyDescent="0.25">
      <c r="B22" s="518" t="s">
        <v>988</v>
      </c>
      <c r="C22" s="502" t="s">
        <v>1336</v>
      </c>
      <c r="D22" s="502" t="s">
        <v>972</v>
      </c>
      <c r="E22" s="502" t="s">
        <v>964</v>
      </c>
      <c r="F22" s="527" t="s">
        <v>2095</v>
      </c>
      <c r="G22" s="527" t="s">
        <v>2095</v>
      </c>
      <c r="H22" s="527"/>
      <c r="I22" s="527" t="s">
        <v>989</v>
      </c>
      <c r="J22" s="527" t="s">
        <v>1953</v>
      </c>
      <c r="K22" s="527" t="s">
        <v>1775</v>
      </c>
      <c r="L22" s="527" t="s">
        <v>1864</v>
      </c>
      <c r="M22" s="527">
        <v>1</v>
      </c>
      <c r="N22" s="527">
        <v>1</v>
      </c>
      <c r="O22" s="527" t="s">
        <v>964</v>
      </c>
      <c r="P22" s="527" t="s">
        <v>964</v>
      </c>
      <c r="Q22" s="527">
        <v>1</v>
      </c>
      <c r="R22" s="527" t="s">
        <v>964</v>
      </c>
      <c r="S22" s="229"/>
      <c r="T22" s="229"/>
      <c r="U22" s="218"/>
    </row>
    <row r="23" spans="2:21" ht="28.8" x14ac:dyDescent="0.25">
      <c r="B23" s="518" t="s">
        <v>990</v>
      </c>
      <c r="C23" s="502" t="s">
        <v>1337</v>
      </c>
      <c r="D23" s="502" t="s">
        <v>972</v>
      </c>
      <c r="E23" s="502" t="s">
        <v>964</v>
      </c>
      <c r="F23" s="527" t="s">
        <v>2095</v>
      </c>
      <c r="G23" s="527" t="s">
        <v>2095</v>
      </c>
      <c r="H23" s="527"/>
      <c r="I23" s="527" t="s">
        <v>991</v>
      </c>
      <c r="J23" s="527" t="s">
        <v>1954</v>
      </c>
      <c r="K23" s="527" t="s">
        <v>1775</v>
      </c>
      <c r="L23" s="527" t="s">
        <v>1864</v>
      </c>
      <c r="M23" s="527">
        <v>1</v>
      </c>
      <c r="N23" s="527">
        <v>1</v>
      </c>
      <c r="O23" s="527" t="s">
        <v>964</v>
      </c>
      <c r="P23" s="527" t="s">
        <v>964</v>
      </c>
      <c r="Q23" s="527">
        <v>1</v>
      </c>
      <c r="R23" s="527" t="s">
        <v>964</v>
      </c>
      <c r="S23" s="229"/>
      <c r="T23" s="229"/>
      <c r="U23" s="218"/>
    </row>
    <row r="24" spans="2:21" ht="28.8" x14ac:dyDescent="0.25">
      <c r="B24" s="518" t="s">
        <v>992</v>
      </c>
      <c r="C24" s="502" t="s">
        <v>1338</v>
      </c>
      <c r="D24" s="502" t="s">
        <v>961</v>
      </c>
      <c r="E24" s="502" t="s">
        <v>962</v>
      </c>
      <c r="F24" s="527" t="s">
        <v>2095</v>
      </c>
      <c r="G24" s="527" t="s">
        <v>2095</v>
      </c>
      <c r="H24" s="527"/>
      <c r="I24" s="517" t="s">
        <v>993</v>
      </c>
      <c r="J24" s="527" t="s">
        <v>1955</v>
      </c>
      <c r="K24" s="527" t="s">
        <v>1775</v>
      </c>
      <c r="L24" s="527" t="s">
        <v>1864</v>
      </c>
      <c r="M24" s="527">
        <v>1</v>
      </c>
      <c r="N24" s="527">
        <v>1</v>
      </c>
      <c r="O24" s="527" t="s">
        <v>964</v>
      </c>
      <c r="P24" s="527" t="s">
        <v>964</v>
      </c>
      <c r="Q24" s="527">
        <v>1</v>
      </c>
      <c r="R24" s="527" t="s">
        <v>964</v>
      </c>
      <c r="S24" s="229"/>
      <c r="T24" s="229"/>
      <c r="U24" s="218"/>
    </row>
    <row r="25" spans="2:21" ht="28.8" x14ac:dyDescent="0.25">
      <c r="B25" s="521"/>
      <c r="C25" s="522" t="s">
        <v>1339</v>
      </c>
      <c r="D25" s="523"/>
      <c r="E25" s="523"/>
      <c r="F25" s="524"/>
      <c r="G25" s="524"/>
      <c r="H25" s="524"/>
      <c r="I25" s="524"/>
      <c r="J25" s="524"/>
      <c r="K25" s="524"/>
      <c r="L25" s="524"/>
      <c r="M25" s="525"/>
      <c r="N25" s="525"/>
      <c r="O25" s="525"/>
      <c r="P25" s="525"/>
      <c r="Q25" s="525"/>
      <c r="R25" s="525"/>
      <c r="S25" s="229"/>
      <c r="T25" s="229"/>
      <c r="U25" s="218"/>
    </row>
    <row r="26" spans="2:21" ht="57.6" x14ac:dyDescent="0.25">
      <c r="B26" s="519" t="s">
        <v>994</v>
      </c>
      <c r="C26" s="502" t="s">
        <v>252</v>
      </c>
      <c r="D26" s="502" t="s">
        <v>961</v>
      </c>
      <c r="E26" s="502" t="s">
        <v>962</v>
      </c>
      <c r="F26" s="527" t="s">
        <v>2095</v>
      </c>
      <c r="G26" s="527" t="s">
        <v>2095</v>
      </c>
      <c r="H26" s="527"/>
      <c r="I26" s="517" t="s">
        <v>1971</v>
      </c>
      <c r="J26" s="527" t="s">
        <v>1956</v>
      </c>
      <c r="K26" s="527" t="s">
        <v>1865</v>
      </c>
      <c r="L26" s="527" t="s">
        <v>1866</v>
      </c>
      <c r="M26" s="528" t="s">
        <v>1896</v>
      </c>
      <c r="N26" s="528">
        <v>1</v>
      </c>
      <c r="O26" s="527" t="s">
        <v>964</v>
      </c>
      <c r="P26" s="527" t="s">
        <v>964</v>
      </c>
      <c r="Q26" s="527">
        <v>1</v>
      </c>
      <c r="R26" s="527" t="s">
        <v>996</v>
      </c>
      <c r="S26" s="229"/>
      <c r="T26" s="229"/>
      <c r="U26" s="218"/>
    </row>
    <row r="27" spans="2:21" ht="28.8" x14ac:dyDescent="0.25">
      <c r="B27" s="519" t="s">
        <v>997</v>
      </c>
      <c r="C27" s="502" t="s">
        <v>1340</v>
      </c>
      <c r="D27" s="502" t="s">
        <v>961</v>
      </c>
      <c r="E27" s="502" t="s">
        <v>982</v>
      </c>
      <c r="F27" s="527" t="s">
        <v>2095</v>
      </c>
      <c r="G27" s="527" t="s">
        <v>2095</v>
      </c>
      <c r="H27" s="527"/>
      <c r="I27" s="527" t="s">
        <v>998</v>
      </c>
      <c r="J27" s="527" t="s">
        <v>1956</v>
      </c>
      <c r="K27" s="527" t="s">
        <v>1865</v>
      </c>
      <c r="L27" s="527" t="s">
        <v>1866</v>
      </c>
      <c r="M27" s="528">
        <v>2</v>
      </c>
      <c r="N27" s="528">
        <v>1</v>
      </c>
      <c r="O27" s="527" t="s">
        <v>964</v>
      </c>
      <c r="P27" s="527" t="s">
        <v>964</v>
      </c>
      <c r="Q27" s="527">
        <v>1</v>
      </c>
      <c r="R27" s="527">
        <v>1</v>
      </c>
      <c r="S27" s="229"/>
      <c r="T27" s="229"/>
      <c r="U27" s="218"/>
    </row>
    <row r="28" spans="2:21" ht="28.8" x14ac:dyDescent="0.25">
      <c r="B28" s="519" t="s">
        <v>999</v>
      </c>
      <c r="C28" s="502" t="s">
        <v>1341</v>
      </c>
      <c r="D28" s="502" t="s">
        <v>961</v>
      </c>
      <c r="E28" s="502" t="s">
        <v>982</v>
      </c>
      <c r="F28" s="527" t="s">
        <v>2095</v>
      </c>
      <c r="G28" s="527" t="s">
        <v>2095</v>
      </c>
      <c r="H28" s="527"/>
      <c r="I28" s="517" t="s">
        <v>1000</v>
      </c>
      <c r="J28" s="527" t="s">
        <v>1957</v>
      </c>
      <c r="K28" s="527" t="s">
        <v>1865</v>
      </c>
      <c r="L28" s="527" t="s">
        <v>1866</v>
      </c>
      <c r="M28" s="528">
        <v>2</v>
      </c>
      <c r="N28" s="528">
        <v>1</v>
      </c>
      <c r="O28" s="527" t="s">
        <v>964</v>
      </c>
      <c r="P28" s="527" t="s">
        <v>964</v>
      </c>
      <c r="Q28" s="527">
        <v>1</v>
      </c>
      <c r="R28" s="527">
        <v>1</v>
      </c>
      <c r="S28" s="229"/>
      <c r="T28" s="229"/>
      <c r="U28" s="218"/>
    </row>
    <row r="29" spans="2:21" ht="43.2" x14ac:dyDescent="0.25">
      <c r="B29" s="521"/>
      <c r="C29" s="522" t="s">
        <v>1342</v>
      </c>
      <c r="D29" s="523"/>
      <c r="E29" s="523"/>
      <c r="F29" s="524"/>
      <c r="G29" s="524"/>
      <c r="H29" s="524"/>
      <c r="I29" s="524"/>
      <c r="J29" s="524"/>
      <c r="K29" s="524"/>
      <c r="L29" s="524"/>
      <c r="M29" s="525"/>
      <c r="N29" s="525"/>
      <c r="O29" s="525"/>
      <c r="P29" s="525"/>
      <c r="Q29" s="525"/>
      <c r="R29" s="525"/>
      <c r="S29" s="229"/>
      <c r="T29" s="229"/>
      <c r="U29" s="218"/>
    </row>
    <row r="30" spans="2:21" ht="28.8" x14ac:dyDescent="0.25">
      <c r="B30" s="526" t="s">
        <v>1002</v>
      </c>
      <c r="C30" s="502" t="s">
        <v>452</v>
      </c>
      <c r="D30" s="502" t="s">
        <v>961</v>
      </c>
      <c r="E30" s="502" t="s">
        <v>962</v>
      </c>
      <c r="F30" s="527" t="s">
        <v>2095</v>
      </c>
      <c r="G30" s="527" t="s">
        <v>2095</v>
      </c>
      <c r="H30" s="527"/>
      <c r="I30" s="527" t="s">
        <v>1003</v>
      </c>
      <c r="J30" s="527" t="s">
        <v>995</v>
      </c>
      <c r="K30" s="527" t="s">
        <v>1779</v>
      </c>
      <c r="L30" s="527" t="s">
        <v>1867</v>
      </c>
      <c r="M30" s="528">
        <v>2</v>
      </c>
      <c r="N30" s="528">
        <v>1</v>
      </c>
      <c r="O30" s="527" t="s">
        <v>964</v>
      </c>
      <c r="P30" s="527" t="s">
        <v>964</v>
      </c>
      <c r="Q30" s="527">
        <v>1</v>
      </c>
      <c r="R30" s="527" t="s">
        <v>964</v>
      </c>
      <c r="S30" s="229"/>
      <c r="T30" s="229"/>
      <c r="U30" s="218"/>
    </row>
    <row r="31" spans="2:21" ht="28.8" x14ac:dyDescent="0.25">
      <c r="B31" s="519" t="s">
        <v>1005</v>
      </c>
      <c r="C31" s="502" t="s">
        <v>453</v>
      </c>
      <c r="D31" s="502" t="s">
        <v>961</v>
      </c>
      <c r="E31" s="502" t="s">
        <v>962</v>
      </c>
      <c r="F31" s="527" t="s">
        <v>2095</v>
      </c>
      <c r="G31" s="527" t="s">
        <v>2095</v>
      </c>
      <c r="H31" s="527"/>
      <c r="I31" s="517" t="s">
        <v>1006</v>
      </c>
      <c r="J31" s="527" t="s">
        <v>1001</v>
      </c>
      <c r="K31" s="527" t="s">
        <v>1779</v>
      </c>
      <c r="L31" s="527" t="s">
        <v>1867</v>
      </c>
      <c r="M31" s="528">
        <v>2</v>
      </c>
      <c r="N31" s="528">
        <v>1</v>
      </c>
      <c r="O31" s="527" t="s">
        <v>964</v>
      </c>
      <c r="P31" s="527" t="s">
        <v>964</v>
      </c>
      <c r="Q31" s="527">
        <v>1</v>
      </c>
      <c r="R31" s="527" t="s">
        <v>964</v>
      </c>
      <c r="S31" s="229"/>
      <c r="T31" s="229"/>
      <c r="U31" s="218"/>
    </row>
    <row r="32" spans="2:21" ht="28.8" x14ac:dyDescent="0.25">
      <c r="B32" s="521"/>
      <c r="C32" s="522" t="s">
        <v>1343</v>
      </c>
      <c r="D32" s="523"/>
      <c r="E32" s="523"/>
      <c r="F32" s="527" t="s">
        <v>2095</v>
      </c>
      <c r="G32" s="527" t="s">
        <v>2095</v>
      </c>
      <c r="H32" s="524"/>
      <c r="I32" s="524"/>
      <c r="J32" s="524"/>
      <c r="K32" s="524"/>
      <c r="L32" s="524"/>
      <c r="M32" s="525"/>
      <c r="N32" s="525"/>
      <c r="O32" s="525"/>
      <c r="P32" s="525"/>
      <c r="Q32" s="525"/>
      <c r="R32" s="525"/>
      <c r="S32" s="229"/>
      <c r="T32" s="229"/>
      <c r="U32" s="218"/>
    </row>
    <row r="33" spans="2:21" ht="28.8" x14ac:dyDescent="0.25">
      <c r="B33" s="519" t="s">
        <v>1008</v>
      </c>
      <c r="C33" s="502" t="s">
        <v>479</v>
      </c>
      <c r="D33" s="502" t="s">
        <v>961</v>
      </c>
      <c r="E33" s="502" t="s">
        <v>962</v>
      </c>
      <c r="F33" s="527" t="s">
        <v>2095</v>
      </c>
      <c r="G33" s="527" t="s">
        <v>2095</v>
      </c>
      <c r="H33" s="527"/>
      <c r="I33" s="517" t="s">
        <v>1009</v>
      </c>
      <c r="J33" s="527" t="s">
        <v>1004</v>
      </c>
      <c r="K33" s="527" t="s">
        <v>1868</v>
      </c>
      <c r="L33" s="527" t="s">
        <v>1869</v>
      </c>
      <c r="M33" s="528">
        <v>2</v>
      </c>
      <c r="N33" s="528">
        <v>1</v>
      </c>
      <c r="O33" s="527" t="s">
        <v>964</v>
      </c>
      <c r="P33" s="527" t="s">
        <v>964</v>
      </c>
      <c r="Q33" s="527">
        <v>1</v>
      </c>
      <c r="R33" s="527" t="s">
        <v>964</v>
      </c>
      <c r="S33" s="229"/>
      <c r="T33" s="229"/>
      <c r="U33" s="218"/>
    </row>
    <row r="34" spans="2:21" ht="86.4" x14ac:dyDescent="0.25">
      <c r="B34" s="519" t="s">
        <v>1011</v>
      </c>
      <c r="C34" s="502" t="s">
        <v>480</v>
      </c>
      <c r="D34" s="502" t="s">
        <v>961</v>
      </c>
      <c r="E34" s="502" t="s">
        <v>962</v>
      </c>
      <c r="F34" s="527" t="s">
        <v>2095</v>
      </c>
      <c r="G34" s="527" t="s">
        <v>2095</v>
      </c>
      <c r="H34" s="527"/>
      <c r="I34" s="517" t="s">
        <v>1012</v>
      </c>
      <c r="J34" s="527" t="s">
        <v>1004</v>
      </c>
      <c r="K34" s="527" t="s">
        <v>1868</v>
      </c>
      <c r="L34" s="527" t="s">
        <v>1869</v>
      </c>
      <c r="M34" s="528" t="s">
        <v>1013</v>
      </c>
      <c r="N34" s="528">
        <v>1</v>
      </c>
      <c r="O34" s="527" t="s">
        <v>964</v>
      </c>
      <c r="P34" s="527" t="s">
        <v>964</v>
      </c>
      <c r="Q34" s="527">
        <v>1</v>
      </c>
      <c r="R34" s="527" t="s">
        <v>964</v>
      </c>
      <c r="S34" s="229"/>
      <c r="T34" s="229"/>
      <c r="U34" s="218"/>
    </row>
    <row r="35" spans="2:21" ht="28.8" x14ac:dyDescent="0.25">
      <c r="B35" s="519" t="s">
        <v>1014</v>
      </c>
      <c r="C35" s="502" t="s">
        <v>1344</v>
      </c>
      <c r="D35" s="502" t="s">
        <v>961</v>
      </c>
      <c r="E35" s="502" t="s">
        <v>962</v>
      </c>
      <c r="F35" s="527" t="s">
        <v>2095</v>
      </c>
      <c r="G35" s="527" t="s">
        <v>2095</v>
      </c>
      <c r="H35" s="527"/>
      <c r="I35" s="517" t="s">
        <v>1009</v>
      </c>
      <c r="J35" s="527" t="s">
        <v>1004</v>
      </c>
      <c r="K35" s="527" t="s">
        <v>1868</v>
      </c>
      <c r="L35" s="527" t="s">
        <v>1869</v>
      </c>
      <c r="M35" s="528">
        <v>2</v>
      </c>
      <c r="N35" s="528">
        <v>1</v>
      </c>
      <c r="O35" s="527" t="s">
        <v>964</v>
      </c>
      <c r="P35" s="527" t="s">
        <v>964</v>
      </c>
      <c r="Q35" s="527">
        <v>1</v>
      </c>
      <c r="R35" s="527" t="s">
        <v>964</v>
      </c>
      <c r="S35" s="229"/>
      <c r="T35" s="229"/>
      <c r="U35" s="218"/>
    </row>
    <row r="36" spans="2:21" ht="28.8" x14ac:dyDescent="0.25">
      <c r="B36" s="526" t="s">
        <v>1015</v>
      </c>
      <c r="C36" s="502" t="s">
        <v>1345</v>
      </c>
      <c r="D36" s="502" t="s">
        <v>972</v>
      </c>
      <c r="E36" s="502" t="s">
        <v>964</v>
      </c>
      <c r="F36" s="527" t="s">
        <v>2095</v>
      </c>
      <c r="G36" s="527" t="s">
        <v>2095</v>
      </c>
      <c r="H36" s="527"/>
      <c r="I36" s="517" t="s">
        <v>1016</v>
      </c>
      <c r="J36" s="527" t="s">
        <v>1007</v>
      </c>
      <c r="K36" s="527" t="s">
        <v>1868</v>
      </c>
      <c r="L36" s="527" t="s">
        <v>1869</v>
      </c>
      <c r="M36" s="528">
        <v>1</v>
      </c>
      <c r="N36" s="528">
        <v>1</v>
      </c>
      <c r="O36" s="527" t="s">
        <v>964</v>
      </c>
      <c r="P36" s="527" t="s">
        <v>964</v>
      </c>
      <c r="Q36" s="527">
        <v>1</v>
      </c>
      <c r="R36" s="527" t="s">
        <v>964</v>
      </c>
      <c r="S36" s="229"/>
      <c r="T36" s="229"/>
      <c r="U36" s="218"/>
    </row>
    <row r="37" spans="2:21" ht="28.8" x14ac:dyDescent="0.25">
      <c r="B37" s="521"/>
      <c r="C37" s="529" t="s">
        <v>1783</v>
      </c>
      <c r="D37" s="523"/>
      <c r="E37" s="523"/>
      <c r="F37" s="527" t="s">
        <v>2095</v>
      </c>
      <c r="G37" s="527" t="s">
        <v>2095</v>
      </c>
      <c r="H37" s="524"/>
      <c r="I37" s="524"/>
      <c r="J37" s="524"/>
      <c r="K37" s="524"/>
      <c r="L37" s="524"/>
      <c r="M37" s="525"/>
      <c r="N37" s="525"/>
      <c r="O37" s="525"/>
      <c r="P37" s="525"/>
      <c r="Q37" s="525"/>
      <c r="R37" s="525"/>
      <c r="S37" s="229"/>
      <c r="T37" s="229"/>
      <c r="U37" s="218"/>
    </row>
    <row r="38" spans="2:21" ht="57.6" x14ac:dyDescent="0.25">
      <c r="B38" s="526" t="s">
        <v>1018</v>
      </c>
      <c r="C38" s="502" t="s">
        <v>612</v>
      </c>
      <c r="D38" s="502" t="s">
        <v>972</v>
      </c>
      <c r="E38" s="502" t="s">
        <v>964</v>
      </c>
      <c r="F38" s="527" t="s">
        <v>2095</v>
      </c>
      <c r="G38" s="527" t="s">
        <v>2095</v>
      </c>
      <c r="H38" s="527"/>
      <c r="I38" s="520" t="s">
        <v>1019</v>
      </c>
      <c r="J38" s="527" t="s">
        <v>1010</v>
      </c>
      <c r="K38" s="527" t="s">
        <v>1784</v>
      </c>
      <c r="L38" s="527" t="s">
        <v>1870</v>
      </c>
      <c r="M38" s="528">
        <v>1</v>
      </c>
      <c r="N38" s="528">
        <v>1</v>
      </c>
      <c r="O38" s="527" t="s">
        <v>1020</v>
      </c>
      <c r="P38" s="527" t="s">
        <v>964</v>
      </c>
      <c r="Q38" s="527">
        <v>1</v>
      </c>
      <c r="R38" s="527" t="s">
        <v>1020</v>
      </c>
      <c r="S38" s="229"/>
      <c r="T38" s="229"/>
      <c r="U38" s="218"/>
    </row>
    <row r="39" spans="2:21" ht="28.8" x14ac:dyDescent="0.25">
      <c r="B39" s="526" t="s">
        <v>1021</v>
      </c>
      <c r="C39" s="502" t="s">
        <v>1944</v>
      </c>
      <c r="D39" s="502" t="s">
        <v>961</v>
      </c>
      <c r="E39" s="502" t="s">
        <v>962</v>
      </c>
      <c r="F39" s="527" t="s">
        <v>2095</v>
      </c>
      <c r="G39" s="527" t="s">
        <v>2095</v>
      </c>
      <c r="H39" s="527"/>
      <c r="I39" s="520" t="s">
        <v>1022</v>
      </c>
      <c r="J39" s="527" t="s">
        <v>1017</v>
      </c>
      <c r="K39" s="527" t="s">
        <v>1784</v>
      </c>
      <c r="L39" s="527" t="s">
        <v>1870</v>
      </c>
      <c r="M39" s="528">
        <v>4</v>
      </c>
      <c r="N39" s="528">
        <v>1</v>
      </c>
      <c r="O39" s="527" t="s">
        <v>964</v>
      </c>
      <c r="P39" s="527" t="s">
        <v>964</v>
      </c>
      <c r="Q39" s="527">
        <v>1</v>
      </c>
      <c r="R39" s="527" t="s">
        <v>964</v>
      </c>
      <c r="S39" s="229"/>
      <c r="T39" s="229"/>
      <c r="U39" s="218"/>
    </row>
    <row r="40" spans="2:21" ht="28.8" x14ac:dyDescent="0.25">
      <c r="B40" s="526" t="s">
        <v>1023</v>
      </c>
      <c r="C40" s="502" t="s">
        <v>614</v>
      </c>
      <c r="D40" s="502" t="s">
        <v>972</v>
      </c>
      <c r="E40" s="502" t="s">
        <v>964</v>
      </c>
      <c r="F40" s="527" t="s">
        <v>2095</v>
      </c>
      <c r="G40" s="527" t="s">
        <v>2095</v>
      </c>
      <c r="H40" s="527"/>
      <c r="I40" s="520" t="s">
        <v>1022</v>
      </c>
      <c r="J40" s="527" t="s">
        <v>1017</v>
      </c>
      <c r="K40" s="527" t="s">
        <v>1784</v>
      </c>
      <c r="L40" s="527" t="s">
        <v>1870</v>
      </c>
      <c r="M40" s="528">
        <v>4</v>
      </c>
      <c r="N40" s="528">
        <v>1</v>
      </c>
      <c r="O40" s="527" t="s">
        <v>964</v>
      </c>
      <c r="P40" s="527" t="s">
        <v>964</v>
      </c>
      <c r="Q40" s="527">
        <v>1</v>
      </c>
      <c r="R40" s="527" t="s">
        <v>964</v>
      </c>
      <c r="S40" s="229"/>
      <c r="T40" s="229"/>
      <c r="U40" s="218"/>
    </row>
    <row r="41" spans="2:21" ht="28.8" x14ac:dyDescent="0.25">
      <c r="B41" s="526" t="s">
        <v>1024</v>
      </c>
      <c r="C41" s="502" t="s">
        <v>1346</v>
      </c>
      <c r="D41" s="502" t="s">
        <v>961</v>
      </c>
      <c r="E41" s="502" t="s">
        <v>962</v>
      </c>
      <c r="F41" s="527" t="s">
        <v>2095</v>
      </c>
      <c r="G41" s="527" t="s">
        <v>2095</v>
      </c>
      <c r="H41" s="527"/>
      <c r="I41" s="520" t="s">
        <v>1025</v>
      </c>
      <c r="J41" s="527" t="s">
        <v>1958</v>
      </c>
      <c r="K41" s="527" t="s">
        <v>1784</v>
      </c>
      <c r="L41" s="527" t="s">
        <v>1870</v>
      </c>
      <c r="M41" s="528">
        <v>2</v>
      </c>
      <c r="N41" s="528">
        <v>1</v>
      </c>
      <c r="O41" s="527" t="s">
        <v>964</v>
      </c>
      <c r="P41" s="527" t="s">
        <v>964</v>
      </c>
      <c r="Q41" s="527">
        <v>1</v>
      </c>
      <c r="R41" s="527" t="s">
        <v>964</v>
      </c>
      <c r="S41" s="229"/>
      <c r="T41" s="229"/>
      <c r="U41" s="218"/>
    </row>
    <row r="42" spans="2:21" ht="57.6" x14ac:dyDescent="0.25">
      <c r="B42" s="521"/>
      <c r="C42" s="529" t="s">
        <v>1347</v>
      </c>
      <c r="D42" s="523"/>
      <c r="E42" s="523"/>
      <c r="F42" s="527" t="s">
        <v>2095</v>
      </c>
      <c r="G42" s="527" t="s">
        <v>2095</v>
      </c>
      <c r="H42" s="524"/>
      <c r="I42" s="524"/>
      <c r="J42" s="524"/>
      <c r="K42" s="524"/>
      <c r="L42" s="524"/>
      <c r="M42" s="525"/>
      <c r="N42" s="525"/>
      <c r="O42" s="525"/>
      <c r="P42" s="525"/>
      <c r="Q42" s="525"/>
      <c r="R42" s="525"/>
      <c r="S42" s="229"/>
      <c r="T42" s="229"/>
      <c r="U42" s="218"/>
    </row>
    <row r="43" spans="2:21" ht="43.2" x14ac:dyDescent="0.25">
      <c r="B43" s="518" t="s">
        <v>1026</v>
      </c>
      <c r="C43" s="502" t="s">
        <v>721</v>
      </c>
      <c r="D43" s="502" t="s">
        <v>972</v>
      </c>
      <c r="E43" s="502" t="s">
        <v>964</v>
      </c>
      <c r="F43" s="527" t="s">
        <v>2095</v>
      </c>
      <c r="G43" s="527" t="s">
        <v>2095</v>
      </c>
      <c r="H43" s="527"/>
      <c r="I43" s="520" t="s">
        <v>1027</v>
      </c>
      <c r="J43" s="527" t="s">
        <v>1959</v>
      </c>
      <c r="K43" s="527" t="s">
        <v>1786</v>
      </c>
      <c r="L43" s="527" t="s">
        <v>1871</v>
      </c>
      <c r="M43" s="527">
        <v>1</v>
      </c>
      <c r="N43" s="527">
        <v>1</v>
      </c>
      <c r="O43" s="527" t="s">
        <v>1028</v>
      </c>
      <c r="P43" s="527" t="s">
        <v>964</v>
      </c>
      <c r="Q43" s="527">
        <v>1</v>
      </c>
      <c r="R43" s="527" t="s">
        <v>1028</v>
      </c>
      <c r="S43" s="229"/>
      <c r="T43" s="229"/>
      <c r="U43" s="218"/>
    </row>
    <row r="44" spans="2:21" ht="28.8" x14ac:dyDescent="0.25">
      <c r="B44" s="519" t="s">
        <v>1029</v>
      </c>
      <c r="C44" s="502" t="s">
        <v>722</v>
      </c>
      <c r="D44" s="502" t="s">
        <v>972</v>
      </c>
      <c r="E44" s="502" t="s">
        <v>964</v>
      </c>
      <c r="F44" s="527" t="s">
        <v>2095</v>
      </c>
      <c r="G44" s="527" t="s">
        <v>2095</v>
      </c>
      <c r="H44" s="527"/>
      <c r="I44" s="520" t="s">
        <v>1030</v>
      </c>
      <c r="J44" s="527" t="s">
        <v>1960</v>
      </c>
      <c r="K44" s="527" t="s">
        <v>1786</v>
      </c>
      <c r="L44" s="527" t="s">
        <v>1871</v>
      </c>
      <c r="M44" s="528">
        <v>1</v>
      </c>
      <c r="N44" s="528">
        <v>1</v>
      </c>
      <c r="O44" s="527" t="s">
        <v>964</v>
      </c>
      <c r="P44" s="527" t="s">
        <v>964</v>
      </c>
      <c r="Q44" s="527">
        <v>1</v>
      </c>
      <c r="R44" s="527" t="s">
        <v>964</v>
      </c>
      <c r="S44" s="229"/>
      <c r="T44" s="229"/>
      <c r="U44" s="218"/>
    </row>
    <row r="45" spans="2:21" ht="28.8" x14ac:dyDescent="0.25">
      <c r="B45" s="772" t="s">
        <v>2085</v>
      </c>
      <c r="C45" s="502" t="s">
        <v>740</v>
      </c>
      <c r="D45" s="502" t="s">
        <v>961</v>
      </c>
      <c r="E45" s="502" t="s">
        <v>962</v>
      </c>
      <c r="F45" s="527" t="s">
        <v>2095</v>
      </c>
      <c r="G45" s="527" t="s">
        <v>2095</v>
      </c>
      <c r="H45" s="527"/>
      <c r="I45" s="520" t="s">
        <v>1031</v>
      </c>
      <c r="J45" s="527" t="s">
        <v>1964</v>
      </c>
      <c r="K45" s="527" t="s">
        <v>1786</v>
      </c>
      <c r="L45" s="527" t="s">
        <v>1871</v>
      </c>
      <c r="M45" s="528">
        <v>2</v>
      </c>
      <c r="N45" s="528">
        <v>1</v>
      </c>
      <c r="O45" s="527" t="s">
        <v>964</v>
      </c>
      <c r="P45" s="527" t="s">
        <v>964</v>
      </c>
      <c r="Q45" s="527">
        <v>1</v>
      </c>
      <c r="R45" s="527" t="s">
        <v>964</v>
      </c>
      <c r="S45" s="229"/>
      <c r="T45" s="229"/>
      <c r="U45" s="218"/>
    </row>
    <row r="46" spans="2:21" ht="14.4" x14ac:dyDescent="0.25">
      <c r="B46" s="519" t="s">
        <v>1032</v>
      </c>
      <c r="C46" s="502" t="s">
        <v>723</v>
      </c>
      <c r="D46" s="502" t="s">
        <v>961</v>
      </c>
      <c r="E46" s="502" t="s">
        <v>982</v>
      </c>
      <c r="F46" s="527" t="s">
        <v>2095</v>
      </c>
      <c r="G46" s="527" t="s">
        <v>2095</v>
      </c>
      <c r="H46" s="527"/>
      <c r="I46" s="520" t="s">
        <v>1033</v>
      </c>
      <c r="J46" s="527" t="s">
        <v>1961</v>
      </c>
      <c r="K46" s="527" t="s">
        <v>1786</v>
      </c>
      <c r="L46" s="527" t="s">
        <v>1871</v>
      </c>
      <c r="M46" s="528">
        <v>2</v>
      </c>
      <c r="N46" s="528">
        <v>1</v>
      </c>
      <c r="O46" s="527" t="s">
        <v>964</v>
      </c>
      <c r="P46" s="527" t="s">
        <v>964</v>
      </c>
      <c r="Q46" s="527">
        <v>1</v>
      </c>
      <c r="R46" s="527" t="s">
        <v>964</v>
      </c>
      <c r="S46" s="229"/>
      <c r="T46" s="229"/>
      <c r="U46" s="218"/>
    </row>
    <row r="47" spans="2:21" ht="28.8" x14ac:dyDescent="0.25">
      <c r="B47" s="519" t="s">
        <v>1034</v>
      </c>
      <c r="C47" s="502" t="s">
        <v>724</v>
      </c>
      <c r="D47" s="502" t="s">
        <v>961</v>
      </c>
      <c r="E47" s="502" t="s">
        <v>962</v>
      </c>
      <c r="F47" s="527" t="s">
        <v>2095</v>
      </c>
      <c r="G47" s="527" t="s">
        <v>2095</v>
      </c>
      <c r="H47" s="527"/>
      <c r="I47" s="520" t="s">
        <v>1035</v>
      </c>
      <c r="J47" s="527" t="s">
        <v>1962</v>
      </c>
      <c r="K47" s="527" t="s">
        <v>1786</v>
      </c>
      <c r="L47" s="527" t="s">
        <v>1871</v>
      </c>
      <c r="M47" s="528">
        <v>2</v>
      </c>
      <c r="N47" s="528">
        <v>1</v>
      </c>
      <c r="O47" s="527" t="s">
        <v>964</v>
      </c>
      <c r="P47" s="527" t="s">
        <v>964</v>
      </c>
      <c r="Q47" s="527">
        <v>1</v>
      </c>
      <c r="R47" s="527" t="s">
        <v>964</v>
      </c>
      <c r="S47" s="229"/>
      <c r="T47" s="229"/>
      <c r="U47" s="218"/>
    </row>
    <row r="48" spans="2:21" ht="43.2" x14ac:dyDescent="0.25">
      <c r="B48" s="519" t="s">
        <v>1036</v>
      </c>
      <c r="C48" s="502" t="s">
        <v>725</v>
      </c>
      <c r="D48" s="502" t="s">
        <v>961</v>
      </c>
      <c r="E48" s="502" t="s">
        <v>962</v>
      </c>
      <c r="F48" s="527" t="s">
        <v>2095</v>
      </c>
      <c r="G48" s="527" t="s">
        <v>2095</v>
      </c>
      <c r="H48" s="527"/>
      <c r="I48" s="520" t="s">
        <v>1031</v>
      </c>
      <c r="J48" s="527" t="s">
        <v>1967</v>
      </c>
      <c r="K48" s="527" t="s">
        <v>1786</v>
      </c>
      <c r="L48" s="527" t="s">
        <v>1871</v>
      </c>
      <c r="M48" s="528">
        <v>2</v>
      </c>
      <c r="N48" s="528">
        <v>1</v>
      </c>
      <c r="O48" s="527" t="s">
        <v>964</v>
      </c>
      <c r="P48" s="527" t="s">
        <v>964</v>
      </c>
      <c r="Q48" s="527">
        <v>1</v>
      </c>
      <c r="R48" s="527" t="s">
        <v>964</v>
      </c>
      <c r="S48" s="229"/>
      <c r="T48" s="229"/>
      <c r="U48" s="218"/>
    </row>
    <row r="49" spans="2:21" ht="14.4" x14ac:dyDescent="0.25">
      <c r="B49" s="772" t="s">
        <v>2086</v>
      </c>
      <c r="C49" s="502" t="s">
        <v>726</v>
      </c>
      <c r="D49" s="502" t="s">
        <v>961</v>
      </c>
      <c r="E49" s="502" t="s">
        <v>962</v>
      </c>
      <c r="F49" s="527" t="s">
        <v>2095</v>
      </c>
      <c r="G49" s="527" t="s">
        <v>2095</v>
      </c>
      <c r="H49" s="527"/>
      <c r="I49" s="520" t="s">
        <v>1037</v>
      </c>
      <c r="J49" s="527" t="s">
        <v>1964</v>
      </c>
      <c r="K49" s="527" t="s">
        <v>1786</v>
      </c>
      <c r="L49" s="527" t="s">
        <v>1871</v>
      </c>
      <c r="M49" s="528">
        <v>2</v>
      </c>
      <c r="N49" s="528">
        <v>1</v>
      </c>
      <c r="O49" s="527" t="s">
        <v>964</v>
      </c>
      <c r="P49" s="527" t="s">
        <v>964</v>
      </c>
      <c r="Q49" s="527">
        <v>1</v>
      </c>
      <c r="R49" s="527" t="s">
        <v>964</v>
      </c>
      <c r="S49" s="229"/>
      <c r="T49" s="229"/>
      <c r="U49" s="218"/>
    </row>
    <row r="50" spans="2:21" ht="14.4" x14ac:dyDescent="0.25">
      <c r="B50" s="519" t="s">
        <v>1038</v>
      </c>
      <c r="C50" s="502" t="s">
        <v>727</v>
      </c>
      <c r="D50" s="502" t="s">
        <v>961</v>
      </c>
      <c r="E50" s="502" t="s">
        <v>962</v>
      </c>
      <c r="F50" s="527" t="s">
        <v>2095</v>
      </c>
      <c r="G50" s="527" t="s">
        <v>2095</v>
      </c>
      <c r="H50" s="527"/>
      <c r="I50" s="520" t="s">
        <v>1037</v>
      </c>
      <c r="J50" s="527" t="s">
        <v>1967</v>
      </c>
      <c r="K50" s="527" t="s">
        <v>1786</v>
      </c>
      <c r="L50" s="527" t="s">
        <v>1871</v>
      </c>
      <c r="M50" s="528">
        <v>2</v>
      </c>
      <c r="N50" s="528">
        <v>1</v>
      </c>
      <c r="O50" s="527" t="s">
        <v>964</v>
      </c>
      <c r="P50" s="527" t="s">
        <v>964</v>
      </c>
      <c r="Q50" s="527">
        <v>1</v>
      </c>
      <c r="R50" s="527" t="s">
        <v>964</v>
      </c>
      <c r="S50" s="229"/>
      <c r="T50" s="229"/>
      <c r="U50" s="218"/>
    </row>
    <row r="51" spans="2:21" ht="28.8" x14ac:dyDescent="0.25">
      <c r="B51" s="772" t="s">
        <v>2087</v>
      </c>
      <c r="C51" s="502" t="s">
        <v>728</v>
      </c>
      <c r="D51" s="502" t="s">
        <v>961</v>
      </c>
      <c r="E51" s="502" t="s">
        <v>962</v>
      </c>
      <c r="F51" s="527" t="s">
        <v>2095</v>
      </c>
      <c r="G51" s="527" t="s">
        <v>2095</v>
      </c>
      <c r="H51" s="527"/>
      <c r="I51" s="520" t="s">
        <v>1039</v>
      </c>
      <c r="J51" s="527" t="s">
        <v>1963</v>
      </c>
      <c r="K51" s="527" t="s">
        <v>1786</v>
      </c>
      <c r="L51" s="527" t="s">
        <v>1871</v>
      </c>
      <c r="M51" s="528">
        <v>1</v>
      </c>
      <c r="N51" s="528">
        <v>1</v>
      </c>
      <c r="O51" s="527" t="s">
        <v>964</v>
      </c>
      <c r="P51" s="527" t="s">
        <v>964</v>
      </c>
      <c r="Q51" s="527">
        <v>1</v>
      </c>
      <c r="R51" s="527" t="s">
        <v>964</v>
      </c>
      <c r="S51" s="229"/>
      <c r="T51" s="229"/>
      <c r="U51" s="218"/>
    </row>
    <row r="52" spans="2:21" ht="86.4" x14ac:dyDescent="0.25">
      <c r="B52" s="519" t="s">
        <v>1040</v>
      </c>
      <c r="C52" s="502" t="s">
        <v>729</v>
      </c>
      <c r="D52" s="502" t="s">
        <v>961</v>
      </c>
      <c r="E52" s="502" t="s">
        <v>962</v>
      </c>
      <c r="F52" s="527" t="s">
        <v>2095</v>
      </c>
      <c r="G52" s="527" t="s">
        <v>2095</v>
      </c>
      <c r="H52" s="527"/>
      <c r="I52" s="520" t="s">
        <v>1041</v>
      </c>
      <c r="J52" s="527" t="s">
        <v>1966</v>
      </c>
      <c r="K52" s="527" t="s">
        <v>1786</v>
      </c>
      <c r="L52" s="527" t="s">
        <v>1871</v>
      </c>
      <c r="M52" s="528">
        <v>2</v>
      </c>
      <c r="N52" s="528">
        <v>1</v>
      </c>
      <c r="O52" s="527" t="s">
        <v>964</v>
      </c>
      <c r="P52" s="527" t="s">
        <v>964</v>
      </c>
      <c r="Q52" s="527">
        <v>1</v>
      </c>
      <c r="R52" s="527" t="s">
        <v>964</v>
      </c>
      <c r="S52" s="229"/>
      <c r="T52" s="229"/>
      <c r="U52" s="218"/>
    </row>
    <row r="53" spans="2:21" ht="86.4" x14ac:dyDescent="0.25">
      <c r="B53" s="519" t="s">
        <v>1042</v>
      </c>
      <c r="C53" s="502" t="s">
        <v>839</v>
      </c>
      <c r="D53" s="502" t="s">
        <v>961</v>
      </c>
      <c r="E53" s="502" t="s">
        <v>962</v>
      </c>
      <c r="F53" s="527" t="s">
        <v>2095</v>
      </c>
      <c r="G53" s="527" t="s">
        <v>2095</v>
      </c>
      <c r="H53" s="527"/>
      <c r="I53" s="520" t="s">
        <v>1041</v>
      </c>
      <c r="J53" s="527" t="s">
        <v>1965</v>
      </c>
      <c r="K53" s="527" t="s">
        <v>1786</v>
      </c>
      <c r="L53" s="527" t="s">
        <v>1871</v>
      </c>
      <c r="M53" s="528">
        <v>2</v>
      </c>
      <c r="N53" s="528">
        <v>1</v>
      </c>
      <c r="O53" s="527" t="s">
        <v>964</v>
      </c>
      <c r="P53" s="527" t="s">
        <v>964</v>
      </c>
      <c r="Q53" s="527">
        <v>1</v>
      </c>
      <c r="R53" s="527" t="s">
        <v>964</v>
      </c>
      <c r="S53" s="229"/>
      <c r="T53" s="229"/>
      <c r="U53" s="218"/>
    </row>
    <row r="54" spans="2:21" ht="28.8" x14ac:dyDescent="0.25">
      <c r="B54" s="519" t="s">
        <v>1043</v>
      </c>
      <c r="C54" s="502" t="s">
        <v>731</v>
      </c>
      <c r="D54" s="502" t="s">
        <v>961</v>
      </c>
      <c r="E54" s="502" t="s">
        <v>962</v>
      </c>
      <c r="F54" s="527" t="s">
        <v>2095</v>
      </c>
      <c r="G54" s="527" t="s">
        <v>2095</v>
      </c>
      <c r="H54" s="527"/>
      <c r="I54" s="520" t="s">
        <v>1037</v>
      </c>
      <c r="J54" s="527" t="s">
        <v>1967</v>
      </c>
      <c r="K54" s="527" t="s">
        <v>1786</v>
      </c>
      <c r="L54" s="527" t="s">
        <v>1871</v>
      </c>
      <c r="M54" s="528">
        <v>2</v>
      </c>
      <c r="N54" s="528">
        <v>1</v>
      </c>
      <c r="O54" s="527" t="s">
        <v>964</v>
      </c>
      <c r="P54" s="527" t="s">
        <v>964</v>
      </c>
      <c r="Q54" s="527">
        <v>1</v>
      </c>
      <c r="R54" s="527" t="s">
        <v>964</v>
      </c>
      <c r="S54" s="229"/>
      <c r="T54" s="229"/>
      <c r="U54" s="218"/>
    </row>
    <row r="55" spans="2:21" ht="28.8" x14ac:dyDescent="0.25">
      <c r="B55" s="772" t="s">
        <v>2088</v>
      </c>
      <c r="C55" s="502" t="s">
        <v>732</v>
      </c>
      <c r="D55" s="502" t="s">
        <v>961</v>
      </c>
      <c r="E55" s="502" t="s">
        <v>962</v>
      </c>
      <c r="F55" s="527" t="s">
        <v>2095</v>
      </c>
      <c r="G55" s="527" t="s">
        <v>2095</v>
      </c>
      <c r="H55" s="527"/>
      <c r="I55" s="520" t="s">
        <v>1037</v>
      </c>
      <c r="J55" s="527" t="s">
        <v>1964</v>
      </c>
      <c r="K55" s="527" t="s">
        <v>1786</v>
      </c>
      <c r="L55" s="527" t="s">
        <v>1871</v>
      </c>
      <c r="M55" s="528">
        <v>2</v>
      </c>
      <c r="N55" s="528">
        <v>1</v>
      </c>
      <c r="O55" s="527" t="s">
        <v>964</v>
      </c>
      <c r="P55" s="527" t="s">
        <v>964</v>
      </c>
      <c r="Q55" s="527">
        <v>1</v>
      </c>
      <c r="R55" s="527" t="s">
        <v>2051</v>
      </c>
      <c r="S55" s="229"/>
      <c r="T55" s="229"/>
      <c r="U55" s="218"/>
    </row>
    <row r="56" spans="2:21" ht="43.2" x14ac:dyDescent="0.25">
      <c r="B56" s="519" t="s">
        <v>1044</v>
      </c>
      <c r="C56" s="502" t="s">
        <v>1348</v>
      </c>
      <c r="D56" s="502" t="s">
        <v>961</v>
      </c>
      <c r="E56" s="502" t="s">
        <v>962</v>
      </c>
      <c r="F56" s="527" t="s">
        <v>2095</v>
      </c>
      <c r="G56" s="527" t="s">
        <v>2095</v>
      </c>
      <c r="H56" s="527"/>
      <c r="I56" s="520" t="s">
        <v>1037</v>
      </c>
      <c r="J56" s="527" t="s">
        <v>1967</v>
      </c>
      <c r="K56" s="527" t="s">
        <v>1786</v>
      </c>
      <c r="L56" s="527" t="s">
        <v>1871</v>
      </c>
      <c r="M56" s="528">
        <v>2</v>
      </c>
      <c r="N56" s="528">
        <v>1</v>
      </c>
      <c r="O56" s="527" t="s">
        <v>964</v>
      </c>
      <c r="P56" s="527" t="s">
        <v>964</v>
      </c>
      <c r="Q56" s="527">
        <v>1</v>
      </c>
      <c r="R56" s="527" t="s">
        <v>964</v>
      </c>
      <c r="S56" s="229"/>
      <c r="T56" s="229"/>
      <c r="U56" s="218"/>
    </row>
    <row r="57" spans="2:21" ht="43.2" x14ac:dyDescent="0.25">
      <c r="B57" s="521"/>
      <c r="C57" s="529" t="s">
        <v>1349</v>
      </c>
      <c r="D57" s="523"/>
      <c r="E57" s="523"/>
      <c r="F57" s="527" t="s">
        <v>2095</v>
      </c>
      <c r="G57" s="527" t="s">
        <v>2095</v>
      </c>
      <c r="H57" s="524"/>
      <c r="I57" s="524"/>
      <c r="J57" s="524"/>
      <c r="K57" s="524"/>
      <c r="L57" s="524"/>
      <c r="M57" s="525"/>
      <c r="N57" s="525"/>
      <c r="O57" s="525"/>
      <c r="P57" s="525"/>
      <c r="Q57" s="525"/>
      <c r="R57" s="525"/>
      <c r="S57" s="229"/>
      <c r="T57" s="229"/>
      <c r="U57" s="218"/>
    </row>
    <row r="58" spans="2:21" ht="43.2" x14ac:dyDescent="0.25">
      <c r="B58" s="526" t="s">
        <v>1045</v>
      </c>
      <c r="C58" s="502" t="s">
        <v>899</v>
      </c>
      <c r="D58" s="502" t="s">
        <v>972</v>
      </c>
      <c r="E58" s="502" t="s">
        <v>964</v>
      </c>
      <c r="F58" s="527" t="s">
        <v>2095</v>
      </c>
      <c r="G58" s="527" t="s">
        <v>2095</v>
      </c>
      <c r="H58" s="527"/>
      <c r="I58" s="520" t="s">
        <v>1046</v>
      </c>
      <c r="J58" s="527" t="s">
        <v>1968</v>
      </c>
      <c r="K58" s="527" t="s">
        <v>1788</v>
      </c>
      <c r="L58" s="527" t="s">
        <v>1872</v>
      </c>
      <c r="M58" s="528">
        <v>1</v>
      </c>
      <c r="N58" s="528">
        <v>1</v>
      </c>
      <c r="O58" s="527" t="s">
        <v>964</v>
      </c>
      <c r="P58" s="527" t="s">
        <v>964</v>
      </c>
      <c r="Q58" s="527">
        <v>1</v>
      </c>
      <c r="R58" s="527" t="s">
        <v>964</v>
      </c>
      <c r="S58" s="229"/>
      <c r="T58" s="229"/>
      <c r="U58" s="218"/>
    </row>
    <row r="59" spans="2:21" ht="43.2" x14ac:dyDescent="0.25">
      <c r="B59" s="526" t="s">
        <v>1048</v>
      </c>
      <c r="C59" s="502" t="s">
        <v>900</v>
      </c>
      <c r="D59" s="502" t="s">
        <v>961</v>
      </c>
      <c r="E59" s="502" t="s">
        <v>962</v>
      </c>
      <c r="F59" s="527" t="s">
        <v>2095</v>
      </c>
      <c r="G59" s="527" t="s">
        <v>2095</v>
      </c>
      <c r="H59" s="527"/>
      <c r="I59" s="520" t="s">
        <v>1049</v>
      </c>
      <c r="J59" s="527" t="s">
        <v>1969</v>
      </c>
      <c r="K59" s="527" t="s">
        <v>1788</v>
      </c>
      <c r="L59" s="527" t="s">
        <v>1872</v>
      </c>
      <c r="M59" s="528">
        <v>2</v>
      </c>
      <c r="N59" s="528">
        <v>1</v>
      </c>
      <c r="O59" s="527" t="s">
        <v>964</v>
      </c>
      <c r="P59" s="527" t="s">
        <v>964</v>
      </c>
      <c r="Q59" s="527">
        <v>1</v>
      </c>
      <c r="R59" s="527" t="s">
        <v>964</v>
      </c>
      <c r="S59" s="229"/>
      <c r="T59" s="229"/>
      <c r="U59" s="218"/>
    </row>
    <row r="60" spans="2:21" ht="72" x14ac:dyDescent="0.25">
      <c r="B60" s="521"/>
      <c r="C60" s="529" t="s">
        <v>1351</v>
      </c>
      <c r="D60" s="523"/>
      <c r="E60" s="523"/>
      <c r="F60" s="527" t="s">
        <v>2095</v>
      </c>
      <c r="G60" s="527" t="s">
        <v>2095</v>
      </c>
      <c r="H60" s="524"/>
      <c r="I60" s="524"/>
      <c r="J60" s="524"/>
      <c r="K60" s="524"/>
      <c r="L60" s="524"/>
      <c r="M60" s="525"/>
      <c r="N60" s="525"/>
      <c r="O60" s="525"/>
      <c r="P60" s="525"/>
      <c r="Q60" s="525"/>
      <c r="R60" s="525"/>
      <c r="S60" s="229"/>
      <c r="T60" s="229"/>
      <c r="U60" s="218"/>
    </row>
    <row r="61" spans="2:21" ht="43.2" x14ac:dyDescent="0.25">
      <c r="B61" s="503" t="s">
        <v>1051</v>
      </c>
      <c r="C61" s="502" t="s">
        <v>913</v>
      </c>
      <c r="D61" s="502" t="s">
        <v>972</v>
      </c>
      <c r="E61" s="502" t="s">
        <v>964</v>
      </c>
      <c r="F61" s="527" t="s">
        <v>2095</v>
      </c>
      <c r="G61" s="527" t="s">
        <v>2095</v>
      </c>
      <c r="H61" s="527"/>
      <c r="I61" s="520" t="s">
        <v>1052</v>
      </c>
      <c r="J61" s="527" t="s">
        <v>1047</v>
      </c>
      <c r="K61" s="527" t="s">
        <v>1873</v>
      </c>
      <c r="L61" s="527" t="s">
        <v>1874</v>
      </c>
      <c r="M61" s="527">
        <v>1</v>
      </c>
      <c r="N61" s="527">
        <v>1</v>
      </c>
      <c r="O61" s="527" t="s">
        <v>964</v>
      </c>
      <c r="P61" s="527" t="s">
        <v>964</v>
      </c>
      <c r="Q61" s="527">
        <v>1</v>
      </c>
      <c r="R61" s="527" t="s">
        <v>964</v>
      </c>
      <c r="S61" s="229"/>
      <c r="T61" s="229"/>
      <c r="U61" s="218"/>
    </row>
    <row r="62" spans="2:21" ht="43.2" x14ac:dyDescent="0.25">
      <c r="B62" s="526" t="s">
        <v>1054</v>
      </c>
      <c r="C62" s="502" t="s">
        <v>1350</v>
      </c>
      <c r="D62" s="502" t="s">
        <v>961</v>
      </c>
      <c r="E62" s="502" t="s">
        <v>962</v>
      </c>
      <c r="F62" s="527" t="s">
        <v>2095</v>
      </c>
      <c r="G62" s="527" t="s">
        <v>2095</v>
      </c>
      <c r="H62" s="527"/>
      <c r="I62" s="520" t="s">
        <v>1055</v>
      </c>
      <c r="J62" s="527" t="s">
        <v>1050</v>
      </c>
      <c r="K62" s="527" t="s">
        <v>1873</v>
      </c>
      <c r="L62" s="527" t="s">
        <v>1874</v>
      </c>
      <c r="M62" s="528">
        <v>2</v>
      </c>
      <c r="N62" s="528">
        <v>1</v>
      </c>
      <c r="O62" s="527" t="s">
        <v>964</v>
      </c>
      <c r="P62" s="527" t="s">
        <v>964</v>
      </c>
      <c r="Q62" s="527">
        <v>1</v>
      </c>
      <c r="R62" s="527" t="s">
        <v>964</v>
      </c>
      <c r="S62" s="229"/>
      <c r="T62" s="229"/>
      <c r="U62" s="218"/>
    </row>
    <row r="63" spans="2:21" ht="14.4" x14ac:dyDescent="0.25">
      <c r="B63" s="503" t="s">
        <v>1057</v>
      </c>
      <c r="C63" s="502" t="s">
        <v>915</v>
      </c>
      <c r="D63" s="502" t="s">
        <v>961</v>
      </c>
      <c r="E63" s="502" t="s">
        <v>962</v>
      </c>
      <c r="F63" s="527" t="s">
        <v>2095</v>
      </c>
      <c r="G63" s="527" t="s">
        <v>2095</v>
      </c>
      <c r="H63" s="527"/>
      <c r="I63" s="520" t="s">
        <v>1058</v>
      </c>
      <c r="J63" s="527" t="s">
        <v>1970</v>
      </c>
      <c r="K63" s="527" t="s">
        <v>1873</v>
      </c>
      <c r="L63" s="527" t="s">
        <v>1874</v>
      </c>
      <c r="M63" s="527">
        <v>2</v>
      </c>
      <c r="N63" s="527">
        <v>1</v>
      </c>
      <c r="O63" s="527" t="s">
        <v>964</v>
      </c>
      <c r="P63" s="527" t="s">
        <v>964</v>
      </c>
      <c r="Q63" s="527">
        <v>1</v>
      </c>
      <c r="R63" s="527" t="s">
        <v>964</v>
      </c>
      <c r="S63" s="229"/>
      <c r="T63" s="229"/>
      <c r="U63" s="218"/>
    </row>
    <row r="64" spans="2:21" ht="57.6" x14ac:dyDescent="0.25">
      <c r="B64" s="521"/>
      <c r="C64" s="529" t="s">
        <v>1352</v>
      </c>
      <c r="D64" s="523"/>
      <c r="E64" s="523"/>
      <c r="F64" s="527" t="s">
        <v>2095</v>
      </c>
      <c r="G64" s="527" t="s">
        <v>2095</v>
      </c>
      <c r="H64" s="524"/>
      <c r="I64" s="524"/>
      <c r="J64" s="524"/>
      <c r="K64" s="524"/>
      <c r="L64" s="524"/>
      <c r="M64" s="525"/>
      <c r="N64" s="525"/>
      <c r="O64" s="525"/>
      <c r="P64" s="525"/>
      <c r="Q64" s="525"/>
      <c r="R64" s="525"/>
      <c r="S64" s="229"/>
      <c r="T64" s="229"/>
      <c r="U64" s="218"/>
    </row>
    <row r="65" spans="2:21" ht="28.8" x14ac:dyDescent="0.3">
      <c r="B65" s="503" t="s">
        <v>1060</v>
      </c>
      <c r="C65" s="530" t="s">
        <v>1353</v>
      </c>
      <c r="D65" s="502" t="s">
        <v>972</v>
      </c>
      <c r="E65" s="502" t="s">
        <v>964</v>
      </c>
      <c r="F65" s="527" t="s">
        <v>2095</v>
      </c>
      <c r="G65" s="527" t="s">
        <v>2095</v>
      </c>
      <c r="H65" s="527"/>
      <c r="I65" s="520" t="s">
        <v>1061</v>
      </c>
      <c r="J65" s="527" t="s">
        <v>1053</v>
      </c>
      <c r="K65" s="527" t="s">
        <v>1875</v>
      </c>
      <c r="L65" s="527" t="s">
        <v>1876</v>
      </c>
      <c r="M65" s="527">
        <v>1</v>
      </c>
      <c r="N65" s="527">
        <v>1</v>
      </c>
      <c r="O65" s="527" t="s">
        <v>964</v>
      </c>
      <c r="P65" s="527" t="s">
        <v>964</v>
      </c>
      <c r="Q65" s="527">
        <v>1</v>
      </c>
      <c r="R65" s="527" t="s">
        <v>964</v>
      </c>
      <c r="S65" s="229"/>
      <c r="T65" s="229"/>
      <c r="U65" s="218"/>
    </row>
    <row r="66" spans="2:21" ht="42.75" customHeight="1" x14ac:dyDescent="0.3">
      <c r="B66" s="503" t="s">
        <v>1062</v>
      </c>
      <c r="C66" s="530" t="s">
        <v>1764</v>
      </c>
      <c r="D66" s="502" t="s">
        <v>961</v>
      </c>
      <c r="E66" s="502" t="s">
        <v>962</v>
      </c>
      <c r="F66" s="527" t="s">
        <v>2095</v>
      </c>
      <c r="G66" s="527" t="s">
        <v>2095</v>
      </c>
      <c r="H66" s="527"/>
      <c r="I66" s="520" t="s">
        <v>1063</v>
      </c>
      <c r="J66" s="527" t="s">
        <v>1056</v>
      </c>
      <c r="K66" s="527" t="s">
        <v>1875</v>
      </c>
      <c r="L66" s="527" t="s">
        <v>1876</v>
      </c>
      <c r="M66" s="527">
        <v>2</v>
      </c>
      <c r="N66" s="527">
        <v>1</v>
      </c>
      <c r="O66" s="527" t="s">
        <v>964</v>
      </c>
      <c r="P66" s="527" t="s">
        <v>964</v>
      </c>
      <c r="Q66" s="527">
        <v>1</v>
      </c>
      <c r="R66" s="527" t="s">
        <v>964</v>
      </c>
      <c r="S66" s="229"/>
      <c r="T66" s="229"/>
      <c r="U66" s="218"/>
    </row>
    <row r="67" spans="2:21" ht="28.8" x14ac:dyDescent="0.3">
      <c r="B67" s="503" t="s">
        <v>1064</v>
      </c>
      <c r="C67" s="530" t="s">
        <v>1355</v>
      </c>
      <c r="D67" s="502" t="s">
        <v>961</v>
      </c>
      <c r="E67" s="502" t="s">
        <v>962</v>
      </c>
      <c r="F67" s="527" t="s">
        <v>2095</v>
      </c>
      <c r="G67" s="527" t="s">
        <v>2095</v>
      </c>
      <c r="H67" s="527"/>
      <c r="I67" s="520" t="s">
        <v>1065</v>
      </c>
      <c r="J67" s="527" t="s">
        <v>1053</v>
      </c>
      <c r="K67" s="527" t="s">
        <v>1875</v>
      </c>
      <c r="L67" s="527" t="s">
        <v>1876</v>
      </c>
      <c r="M67" s="527">
        <v>1</v>
      </c>
      <c r="N67" s="527">
        <v>1</v>
      </c>
      <c r="O67" s="527" t="s">
        <v>964</v>
      </c>
      <c r="P67" s="527" t="s">
        <v>964</v>
      </c>
      <c r="Q67" s="527">
        <v>1</v>
      </c>
      <c r="R67" s="527" t="s">
        <v>964</v>
      </c>
      <c r="S67" s="229"/>
      <c r="T67" s="229"/>
      <c r="U67" s="218"/>
    </row>
    <row r="68" spans="2:21" ht="57.6" x14ac:dyDescent="0.3">
      <c r="B68" s="526" t="s">
        <v>1066</v>
      </c>
      <c r="C68" s="530" t="s">
        <v>1765</v>
      </c>
      <c r="D68" s="502" t="s">
        <v>961</v>
      </c>
      <c r="E68" s="502" t="s">
        <v>962</v>
      </c>
      <c r="F68" s="527" t="s">
        <v>2095</v>
      </c>
      <c r="G68" s="527" t="s">
        <v>2095</v>
      </c>
      <c r="H68" s="527"/>
      <c r="I68" s="520" t="s">
        <v>1067</v>
      </c>
      <c r="J68" s="527" t="s">
        <v>1059</v>
      </c>
      <c r="K68" s="527" t="s">
        <v>1875</v>
      </c>
      <c r="L68" s="527" t="s">
        <v>1876</v>
      </c>
      <c r="M68" s="528">
        <v>2</v>
      </c>
      <c r="N68" s="528">
        <v>1</v>
      </c>
      <c r="O68" s="527" t="s">
        <v>964</v>
      </c>
      <c r="P68" s="527" t="s">
        <v>964</v>
      </c>
      <c r="Q68" s="527">
        <v>1</v>
      </c>
      <c r="R68" s="527" t="s">
        <v>964</v>
      </c>
      <c r="S68" s="229"/>
      <c r="T68" s="229"/>
      <c r="U68" s="218"/>
    </row>
    <row r="69" spans="2:21" ht="43.2" x14ac:dyDescent="0.3">
      <c r="B69" s="526" t="s">
        <v>1068</v>
      </c>
      <c r="C69" s="530" t="s">
        <v>1357</v>
      </c>
      <c r="D69" s="502" t="s">
        <v>961</v>
      </c>
      <c r="E69" s="502" t="s">
        <v>962</v>
      </c>
      <c r="F69" s="527" t="s">
        <v>2095</v>
      </c>
      <c r="G69" s="527" t="s">
        <v>2095</v>
      </c>
      <c r="H69" s="527"/>
      <c r="I69" s="520" t="s">
        <v>1069</v>
      </c>
      <c r="J69" s="527" t="s">
        <v>1059</v>
      </c>
      <c r="K69" s="527" t="s">
        <v>1875</v>
      </c>
      <c r="L69" s="527" t="s">
        <v>1876</v>
      </c>
      <c r="M69" s="528">
        <v>2</v>
      </c>
      <c r="N69" s="528">
        <v>1</v>
      </c>
      <c r="O69" s="527" t="s">
        <v>964</v>
      </c>
      <c r="P69" s="527" t="s">
        <v>964</v>
      </c>
      <c r="Q69" s="527">
        <v>1</v>
      </c>
      <c r="R69" s="527" t="s">
        <v>964</v>
      </c>
      <c r="S69" s="229"/>
      <c r="T69" s="229"/>
      <c r="U69" s="218"/>
    </row>
    <row r="70" spans="2:21" ht="43.2" x14ac:dyDescent="0.3">
      <c r="B70" s="526" t="s">
        <v>1070</v>
      </c>
      <c r="C70" s="530" t="s">
        <v>1358</v>
      </c>
      <c r="D70" s="502" t="s">
        <v>961</v>
      </c>
      <c r="E70" s="502" t="s">
        <v>962</v>
      </c>
      <c r="F70" s="527" t="s">
        <v>2095</v>
      </c>
      <c r="G70" s="527" t="s">
        <v>2095</v>
      </c>
      <c r="H70" s="527"/>
      <c r="I70" s="520" t="s">
        <v>1071</v>
      </c>
      <c r="J70" s="527" t="s">
        <v>1972</v>
      </c>
      <c r="K70" s="527" t="s">
        <v>1875</v>
      </c>
      <c r="L70" s="527" t="s">
        <v>1876</v>
      </c>
      <c r="M70" s="528">
        <v>4</v>
      </c>
      <c r="N70" s="528">
        <v>1</v>
      </c>
      <c r="O70" s="527" t="s">
        <v>964</v>
      </c>
      <c r="P70" s="527" t="s">
        <v>964</v>
      </c>
      <c r="Q70" s="527">
        <v>1</v>
      </c>
      <c r="R70" s="527" t="s">
        <v>964</v>
      </c>
      <c r="S70" s="229"/>
      <c r="T70" s="229"/>
      <c r="U70" s="218"/>
    </row>
    <row r="71" spans="2:21" ht="28.8" x14ac:dyDescent="0.3">
      <c r="B71" s="503" t="s">
        <v>1072</v>
      </c>
      <c r="C71" s="530" t="s">
        <v>1359</v>
      </c>
      <c r="D71" s="502" t="s">
        <v>961</v>
      </c>
      <c r="E71" s="502" t="s">
        <v>962</v>
      </c>
      <c r="F71" s="527" t="s">
        <v>2095</v>
      </c>
      <c r="G71" s="527" t="s">
        <v>2095</v>
      </c>
      <c r="H71" s="527"/>
      <c r="I71" s="520" t="s">
        <v>1073</v>
      </c>
      <c r="J71" s="527" t="s">
        <v>1973</v>
      </c>
      <c r="K71" s="527" t="s">
        <v>1875</v>
      </c>
      <c r="L71" s="527" t="s">
        <v>1876</v>
      </c>
      <c r="M71" s="527">
        <v>1</v>
      </c>
      <c r="N71" s="527">
        <v>1</v>
      </c>
      <c r="O71" s="527" t="s">
        <v>964</v>
      </c>
      <c r="P71" s="527" t="s">
        <v>964</v>
      </c>
      <c r="Q71" s="527">
        <v>1</v>
      </c>
      <c r="R71" s="527" t="s">
        <v>964</v>
      </c>
      <c r="S71" s="229"/>
      <c r="T71" s="229"/>
      <c r="U71" s="218"/>
    </row>
    <row r="72" spans="2:21" ht="43.2" x14ac:dyDescent="0.3">
      <c r="B72" s="503" t="s">
        <v>1074</v>
      </c>
      <c r="C72" s="530" t="s">
        <v>1360</v>
      </c>
      <c r="D72" s="502" t="s">
        <v>961</v>
      </c>
      <c r="E72" s="502" t="s">
        <v>962</v>
      </c>
      <c r="F72" s="527" t="s">
        <v>2095</v>
      </c>
      <c r="G72" s="527" t="s">
        <v>2095</v>
      </c>
      <c r="H72" s="527"/>
      <c r="I72" s="520" t="s">
        <v>1994</v>
      </c>
      <c r="J72" s="527" t="s">
        <v>1973</v>
      </c>
      <c r="K72" s="527" t="s">
        <v>1875</v>
      </c>
      <c r="L72" s="527" t="s">
        <v>1876</v>
      </c>
      <c r="M72" s="527">
        <v>1</v>
      </c>
      <c r="N72" s="527">
        <v>1</v>
      </c>
      <c r="O72" s="527" t="s">
        <v>964</v>
      </c>
      <c r="P72" s="527" t="s">
        <v>964</v>
      </c>
      <c r="Q72" s="527">
        <v>1</v>
      </c>
      <c r="R72" s="527" t="s">
        <v>964</v>
      </c>
      <c r="S72" s="229"/>
      <c r="T72" s="229"/>
      <c r="U72" s="218"/>
    </row>
    <row r="73" spans="2:21" ht="57.6" x14ac:dyDescent="0.25">
      <c r="B73" s="521"/>
      <c r="C73" s="529" t="s">
        <v>1766</v>
      </c>
      <c r="D73" s="523"/>
      <c r="E73" s="523"/>
      <c r="F73" s="527" t="s">
        <v>2095</v>
      </c>
      <c r="G73" s="527" t="s">
        <v>2095</v>
      </c>
      <c r="H73" s="524"/>
      <c r="I73" s="524"/>
      <c r="J73" s="524"/>
      <c r="K73" s="524"/>
      <c r="L73" s="524"/>
      <c r="M73" s="525"/>
      <c r="N73" s="525"/>
      <c r="O73" s="525"/>
      <c r="P73" s="525"/>
      <c r="Q73" s="525"/>
      <c r="R73" s="525"/>
      <c r="S73" s="229"/>
      <c r="T73" s="229"/>
      <c r="U73" s="218"/>
    </row>
    <row r="74" spans="2:21" ht="43.2" x14ac:dyDescent="0.25">
      <c r="B74" s="526" t="s">
        <v>1075</v>
      </c>
      <c r="C74" s="502" t="s">
        <v>1458</v>
      </c>
      <c r="D74" s="502" t="s">
        <v>961</v>
      </c>
      <c r="E74" s="502" t="s">
        <v>962</v>
      </c>
      <c r="F74" s="527" t="s">
        <v>2095</v>
      </c>
      <c r="G74" s="527" t="s">
        <v>2095</v>
      </c>
      <c r="H74" s="527"/>
      <c r="I74" s="520" t="s">
        <v>1076</v>
      </c>
      <c r="J74" s="527">
        <v>12</v>
      </c>
      <c r="K74" s="527" t="s">
        <v>1877</v>
      </c>
      <c r="L74" s="527" t="s">
        <v>1878</v>
      </c>
      <c r="M74" s="528">
        <v>2</v>
      </c>
      <c r="N74" s="528">
        <v>1</v>
      </c>
      <c r="O74" s="527" t="s">
        <v>964</v>
      </c>
      <c r="P74" s="527" t="s">
        <v>964</v>
      </c>
      <c r="Q74" s="527">
        <v>1</v>
      </c>
      <c r="R74" s="527" t="s">
        <v>964</v>
      </c>
      <c r="S74" s="229"/>
      <c r="T74" s="229"/>
      <c r="U74" s="218"/>
    </row>
    <row r="75" spans="2:21" ht="43.2" x14ac:dyDescent="0.25">
      <c r="B75" s="521"/>
      <c r="C75" s="529" t="s">
        <v>1767</v>
      </c>
      <c r="D75" s="523"/>
      <c r="E75" s="523"/>
      <c r="F75" s="527" t="s">
        <v>2095</v>
      </c>
      <c r="G75" s="527" t="s">
        <v>2095</v>
      </c>
      <c r="H75" s="524"/>
      <c r="I75" s="524"/>
      <c r="J75" s="524"/>
      <c r="K75" s="524"/>
      <c r="L75" s="524"/>
      <c r="M75" s="525"/>
      <c r="N75" s="525"/>
      <c r="O75" s="525"/>
      <c r="P75" s="525"/>
      <c r="Q75" s="525"/>
      <c r="R75" s="525"/>
      <c r="S75" s="229"/>
      <c r="T75" s="229"/>
      <c r="U75" s="218"/>
    </row>
    <row r="76" spans="2:21" ht="28.8" x14ac:dyDescent="0.25">
      <c r="B76" s="518" t="s">
        <v>1077</v>
      </c>
      <c r="C76" s="502" t="s">
        <v>1486</v>
      </c>
      <c r="D76" s="502" t="s">
        <v>972</v>
      </c>
      <c r="E76" s="502" t="s">
        <v>964</v>
      </c>
      <c r="F76" s="527" t="s">
        <v>2095</v>
      </c>
      <c r="G76" s="527" t="s">
        <v>2095</v>
      </c>
      <c r="H76" s="527"/>
      <c r="I76" s="520" t="s">
        <v>1996</v>
      </c>
      <c r="J76" s="527" t="s">
        <v>1974</v>
      </c>
      <c r="K76" s="527" t="s">
        <v>1879</v>
      </c>
      <c r="L76" s="527" t="s">
        <v>1880</v>
      </c>
      <c r="M76" s="527">
        <v>1</v>
      </c>
      <c r="N76" s="527">
        <v>1</v>
      </c>
      <c r="O76" s="527" t="s">
        <v>964</v>
      </c>
      <c r="P76" s="527" t="s">
        <v>964</v>
      </c>
      <c r="Q76" s="527">
        <v>1</v>
      </c>
      <c r="R76" s="527" t="s">
        <v>964</v>
      </c>
      <c r="S76" s="229"/>
      <c r="T76" s="229"/>
      <c r="U76" s="218"/>
    </row>
    <row r="77" spans="2:21" ht="28.8" x14ac:dyDescent="0.25">
      <c r="B77" s="518" t="s">
        <v>1079</v>
      </c>
      <c r="C77" s="502" t="s">
        <v>1487</v>
      </c>
      <c r="D77" s="502" t="s">
        <v>961</v>
      </c>
      <c r="E77" s="502" t="s">
        <v>962</v>
      </c>
      <c r="F77" s="527" t="s">
        <v>2095</v>
      </c>
      <c r="G77" s="527" t="s">
        <v>2095</v>
      </c>
      <c r="H77" s="527"/>
      <c r="I77" s="520" t="s">
        <v>1995</v>
      </c>
      <c r="J77" s="527" t="s">
        <v>1975</v>
      </c>
      <c r="K77" s="527" t="s">
        <v>1879</v>
      </c>
      <c r="L77" s="527" t="s">
        <v>1880</v>
      </c>
      <c r="M77" s="527" t="s">
        <v>1081</v>
      </c>
      <c r="N77" s="527">
        <v>1</v>
      </c>
      <c r="O77" s="527" t="s">
        <v>964</v>
      </c>
      <c r="P77" s="527" t="s">
        <v>964</v>
      </c>
      <c r="Q77" s="527">
        <v>1</v>
      </c>
      <c r="R77" s="527" t="s">
        <v>964</v>
      </c>
      <c r="S77" s="229"/>
      <c r="T77" s="229"/>
      <c r="U77" s="218"/>
    </row>
    <row r="78" spans="2:21" ht="43.2" x14ac:dyDescent="0.25">
      <c r="B78" s="518" t="s">
        <v>1082</v>
      </c>
      <c r="C78" s="502" t="s">
        <v>1488</v>
      </c>
      <c r="D78" s="502" t="s">
        <v>961</v>
      </c>
      <c r="E78" s="502" t="s">
        <v>962</v>
      </c>
      <c r="F78" s="527" t="s">
        <v>2095</v>
      </c>
      <c r="G78" s="527" t="s">
        <v>2095</v>
      </c>
      <c r="H78" s="527"/>
      <c r="I78" s="520" t="s">
        <v>1083</v>
      </c>
      <c r="J78" s="527" t="s">
        <v>1976</v>
      </c>
      <c r="K78" s="527" t="s">
        <v>1879</v>
      </c>
      <c r="L78" s="527" t="s">
        <v>1880</v>
      </c>
      <c r="M78" s="527">
        <v>2</v>
      </c>
      <c r="N78" s="527">
        <v>1</v>
      </c>
      <c r="O78" s="527" t="s">
        <v>964</v>
      </c>
      <c r="P78" s="527" t="s">
        <v>964</v>
      </c>
      <c r="Q78" s="527">
        <v>1</v>
      </c>
      <c r="R78" s="527" t="s">
        <v>964</v>
      </c>
      <c r="S78" s="229"/>
      <c r="T78" s="229"/>
      <c r="U78" s="218"/>
    </row>
    <row r="79" spans="2:21" ht="43.2" x14ac:dyDescent="0.25">
      <c r="B79" s="518" t="s">
        <v>1085</v>
      </c>
      <c r="C79" s="502" t="s">
        <v>1489</v>
      </c>
      <c r="D79" s="502" t="s">
        <v>961</v>
      </c>
      <c r="E79" s="502" t="s">
        <v>962</v>
      </c>
      <c r="F79" s="527" t="s">
        <v>2095</v>
      </c>
      <c r="G79" s="527" t="s">
        <v>2095</v>
      </c>
      <c r="H79" s="527"/>
      <c r="I79" s="520" t="s">
        <v>1997</v>
      </c>
      <c r="J79" s="527" t="s">
        <v>1977</v>
      </c>
      <c r="K79" s="527" t="s">
        <v>1879</v>
      </c>
      <c r="L79" s="527" t="s">
        <v>1880</v>
      </c>
      <c r="M79" s="527">
        <v>2</v>
      </c>
      <c r="N79" s="527">
        <v>1</v>
      </c>
      <c r="O79" s="527" t="s">
        <v>964</v>
      </c>
      <c r="P79" s="527" t="s">
        <v>964</v>
      </c>
      <c r="Q79" s="527">
        <v>1</v>
      </c>
      <c r="R79" s="527" t="s">
        <v>964</v>
      </c>
      <c r="S79" s="229"/>
      <c r="T79" s="229"/>
      <c r="U79" s="218"/>
    </row>
    <row r="80" spans="2:21" ht="43.2" x14ac:dyDescent="0.25">
      <c r="B80" s="518" t="s">
        <v>1087</v>
      </c>
      <c r="C80" s="502" t="s">
        <v>1490</v>
      </c>
      <c r="D80" s="502" t="s">
        <v>961</v>
      </c>
      <c r="E80" s="502" t="s">
        <v>962</v>
      </c>
      <c r="F80" s="527" t="s">
        <v>2095</v>
      </c>
      <c r="G80" s="527" t="s">
        <v>2095</v>
      </c>
      <c r="H80" s="527"/>
      <c r="I80" s="520" t="s">
        <v>1998</v>
      </c>
      <c r="J80" s="527" t="s">
        <v>1977</v>
      </c>
      <c r="K80" s="527" t="s">
        <v>1879</v>
      </c>
      <c r="L80" s="527" t="s">
        <v>1880</v>
      </c>
      <c r="M80" s="527">
        <v>2</v>
      </c>
      <c r="N80" s="527">
        <v>1</v>
      </c>
      <c r="O80" s="527" t="s">
        <v>964</v>
      </c>
      <c r="P80" s="527" t="s">
        <v>964</v>
      </c>
      <c r="Q80" s="527">
        <v>1</v>
      </c>
      <c r="R80" s="527" t="s">
        <v>964</v>
      </c>
      <c r="S80" s="229"/>
      <c r="T80" s="229"/>
      <c r="U80" s="218"/>
    </row>
    <row r="81" spans="1:21" ht="28.8" x14ac:dyDescent="0.25">
      <c r="B81" s="518" t="s">
        <v>1088</v>
      </c>
      <c r="C81" s="502" t="s">
        <v>1491</v>
      </c>
      <c r="D81" s="502" t="s">
        <v>961</v>
      </c>
      <c r="E81" s="502" t="s">
        <v>962</v>
      </c>
      <c r="F81" s="527" t="s">
        <v>2095</v>
      </c>
      <c r="G81" s="527" t="s">
        <v>2095</v>
      </c>
      <c r="H81" s="527"/>
      <c r="I81" s="520" t="s">
        <v>1089</v>
      </c>
      <c r="J81" s="527" t="s">
        <v>1978</v>
      </c>
      <c r="K81" s="527" t="s">
        <v>1879</v>
      </c>
      <c r="L81" s="527" t="s">
        <v>1880</v>
      </c>
      <c r="M81" s="527">
        <v>2</v>
      </c>
      <c r="N81" s="527">
        <v>1</v>
      </c>
      <c r="O81" s="527" t="s">
        <v>964</v>
      </c>
      <c r="P81" s="527" t="s">
        <v>964</v>
      </c>
      <c r="Q81" s="527">
        <v>1</v>
      </c>
      <c r="R81" s="527" t="s">
        <v>964</v>
      </c>
      <c r="S81" s="229"/>
      <c r="T81" s="229"/>
      <c r="U81" s="218"/>
    </row>
    <row r="82" spans="1:21" ht="14.4" x14ac:dyDescent="0.25">
      <c r="B82" s="519" t="s">
        <v>1090</v>
      </c>
      <c r="C82" s="502" t="s">
        <v>1492</v>
      </c>
      <c r="D82" s="502" t="s">
        <v>961</v>
      </c>
      <c r="E82" s="502" t="s">
        <v>962</v>
      </c>
      <c r="F82" s="527" t="s">
        <v>2095</v>
      </c>
      <c r="G82" s="527" t="s">
        <v>2095</v>
      </c>
      <c r="H82" s="527"/>
      <c r="I82" s="520" t="s">
        <v>1091</v>
      </c>
      <c r="J82" s="527" t="s">
        <v>1979</v>
      </c>
      <c r="K82" s="527" t="s">
        <v>1879</v>
      </c>
      <c r="L82" s="527" t="s">
        <v>1880</v>
      </c>
      <c r="M82" s="528">
        <v>2</v>
      </c>
      <c r="N82" s="528">
        <v>1</v>
      </c>
      <c r="O82" s="527" t="s">
        <v>964</v>
      </c>
      <c r="P82" s="527" t="s">
        <v>964</v>
      </c>
      <c r="Q82" s="527">
        <v>1</v>
      </c>
      <c r="R82" s="527" t="s">
        <v>964</v>
      </c>
      <c r="S82" s="229"/>
      <c r="T82" s="229"/>
      <c r="U82" s="218"/>
    </row>
    <row r="83" spans="1:21" ht="43.2" x14ac:dyDescent="0.25">
      <c r="B83" s="519" t="s">
        <v>1092</v>
      </c>
      <c r="C83" s="502" t="s">
        <v>1493</v>
      </c>
      <c r="D83" s="502" t="s">
        <v>961</v>
      </c>
      <c r="E83" s="502" t="s">
        <v>962</v>
      </c>
      <c r="F83" s="527" t="s">
        <v>2095</v>
      </c>
      <c r="G83" s="527" t="s">
        <v>2095</v>
      </c>
      <c r="H83" s="527"/>
      <c r="I83" s="520" t="s">
        <v>1093</v>
      </c>
      <c r="J83" s="527" t="s">
        <v>1980</v>
      </c>
      <c r="K83" s="527" t="s">
        <v>1879</v>
      </c>
      <c r="L83" s="527" t="s">
        <v>1880</v>
      </c>
      <c r="M83" s="528">
        <v>4</v>
      </c>
      <c r="N83" s="528">
        <v>1</v>
      </c>
      <c r="O83" s="527" t="s">
        <v>964</v>
      </c>
      <c r="P83" s="527" t="s">
        <v>964</v>
      </c>
      <c r="Q83" s="527">
        <v>1</v>
      </c>
      <c r="R83" s="527" t="s">
        <v>964</v>
      </c>
      <c r="S83" s="229"/>
      <c r="T83" s="229"/>
      <c r="U83" s="218"/>
    </row>
    <row r="84" spans="1:21" ht="28.8" x14ac:dyDescent="0.25">
      <c r="B84" s="518" t="s">
        <v>1094</v>
      </c>
      <c r="C84" s="502" t="s">
        <v>1494</v>
      </c>
      <c r="D84" s="502" t="s">
        <v>961</v>
      </c>
      <c r="E84" s="502" t="s">
        <v>962</v>
      </c>
      <c r="F84" s="527" t="s">
        <v>2095</v>
      </c>
      <c r="G84" s="527" t="s">
        <v>2095</v>
      </c>
      <c r="H84" s="527"/>
      <c r="I84" s="520" t="s">
        <v>1095</v>
      </c>
      <c r="J84" s="527" t="s">
        <v>1981</v>
      </c>
      <c r="K84" s="527" t="s">
        <v>1879</v>
      </c>
      <c r="L84" s="527" t="s">
        <v>1880</v>
      </c>
      <c r="M84" s="527">
        <v>2</v>
      </c>
      <c r="N84" s="527">
        <v>1</v>
      </c>
      <c r="O84" s="527" t="s">
        <v>964</v>
      </c>
      <c r="P84" s="527" t="s">
        <v>964</v>
      </c>
      <c r="Q84" s="527">
        <v>1</v>
      </c>
      <c r="R84" s="527" t="s">
        <v>964</v>
      </c>
      <c r="S84" s="229"/>
      <c r="T84" s="229"/>
      <c r="U84" s="218"/>
    </row>
    <row r="85" spans="1:21" ht="43.2" x14ac:dyDescent="0.25">
      <c r="A85" s="227"/>
      <c r="B85" s="521"/>
      <c r="C85" s="529" t="s">
        <v>1768</v>
      </c>
      <c r="D85" s="523"/>
      <c r="E85" s="523"/>
      <c r="F85" s="527" t="s">
        <v>2095</v>
      </c>
      <c r="G85" s="527" t="s">
        <v>2095</v>
      </c>
      <c r="H85" s="524"/>
      <c r="I85" s="524"/>
      <c r="J85" s="524"/>
      <c r="K85" s="524"/>
      <c r="L85" s="525"/>
      <c r="M85" s="525"/>
      <c r="N85" s="525"/>
      <c r="O85" s="525"/>
      <c r="P85" s="525"/>
      <c r="Q85" s="525"/>
      <c r="R85" s="525"/>
      <c r="S85" s="229"/>
      <c r="T85" s="229"/>
      <c r="U85" s="218"/>
    </row>
    <row r="86" spans="1:21" ht="43.2" x14ac:dyDescent="0.25">
      <c r="A86" s="228"/>
      <c r="B86" s="518" t="s">
        <v>1096</v>
      </c>
      <c r="C86" s="502" t="s">
        <v>1577</v>
      </c>
      <c r="D86" s="502" t="s">
        <v>972</v>
      </c>
      <c r="E86" s="502" t="s">
        <v>964</v>
      </c>
      <c r="F86" s="527" t="s">
        <v>2095</v>
      </c>
      <c r="G86" s="527" t="s">
        <v>2095</v>
      </c>
      <c r="H86" s="527"/>
      <c r="I86" s="520" t="s">
        <v>1097</v>
      </c>
      <c r="J86" s="527" t="s">
        <v>1078</v>
      </c>
      <c r="K86" s="527" t="s">
        <v>1798</v>
      </c>
      <c r="L86" s="527" t="s">
        <v>1881</v>
      </c>
      <c r="M86" s="527">
        <v>1</v>
      </c>
      <c r="N86" s="527">
        <v>1</v>
      </c>
      <c r="O86" s="527" t="s">
        <v>964</v>
      </c>
      <c r="P86" s="527" t="s">
        <v>964</v>
      </c>
      <c r="Q86" s="527">
        <v>1</v>
      </c>
      <c r="R86" s="527" t="s">
        <v>964</v>
      </c>
      <c r="S86" s="229"/>
      <c r="T86" s="229"/>
      <c r="U86" s="218"/>
    </row>
    <row r="87" spans="1:21" ht="28.8" x14ac:dyDescent="0.25">
      <c r="A87" s="228"/>
      <c r="B87" s="518" t="s">
        <v>1098</v>
      </c>
      <c r="C87" s="502" t="s">
        <v>1578</v>
      </c>
      <c r="D87" s="502" t="s">
        <v>961</v>
      </c>
      <c r="E87" s="502" t="s">
        <v>962</v>
      </c>
      <c r="F87" s="527" t="s">
        <v>2095</v>
      </c>
      <c r="G87" s="527" t="s">
        <v>2095</v>
      </c>
      <c r="H87" s="527"/>
      <c r="I87" s="520" t="s">
        <v>1099</v>
      </c>
      <c r="J87" s="527" t="s">
        <v>1080</v>
      </c>
      <c r="K87" s="527" t="s">
        <v>1798</v>
      </c>
      <c r="L87" s="527" t="s">
        <v>1881</v>
      </c>
      <c r="M87" s="527">
        <v>2</v>
      </c>
      <c r="N87" s="527">
        <v>1</v>
      </c>
      <c r="O87" s="527" t="s">
        <v>964</v>
      </c>
      <c r="P87" s="527" t="s">
        <v>964</v>
      </c>
      <c r="Q87" s="527">
        <v>1</v>
      </c>
      <c r="R87" s="527" t="s">
        <v>964</v>
      </c>
      <c r="S87" s="229"/>
      <c r="T87" s="229"/>
      <c r="U87" s="218"/>
    </row>
    <row r="88" spans="1:21" ht="28.8" x14ac:dyDescent="0.25">
      <c r="A88" s="228"/>
      <c r="B88" s="518" t="s">
        <v>1100</v>
      </c>
      <c r="C88" s="502" t="s">
        <v>1579</v>
      </c>
      <c r="D88" s="502" t="s">
        <v>961</v>
      </c>
      <c r="E88" s="502" t="s">
        <v>962</v>
      </c>
      <c r="F88" s="527" t="s">
        <v>2095</v>
      </c>
      <c r="G88" s="527" t="s">
        <v>2095</v>
      </c>
      <c r="H88" s="527"/>
      <c r="I88" s="520" t="s">
        <v>1099</v>
      </c>
      <c r="J88" s="527" t="s">
        <v>1080</v>
      </c>
      <c r="K88" s="527" t="s">
        <v>1798</v>
      </c>
      <c r="L88" s="527" t="s">
        <v>1881</v>
      </c>
      <c r="M88" s="527">
        <v>2</v>
      </c>
      <c r="N88" s="527">
        <v>1</v>
      </c>
      <c r="O88" s="527" t="s">
        <v>964</v>
      </c>
      <c r="P88" s="527" t="s">
        <v>964</v>
      </c>
      <c r="Q88" s="527">
        <v>1</v>
      </c>
      <c r="R88" s="527" t="s">
        <v>964</v>
      </c>
      <c r="S88" s="229"/>
      <c r="T88" s="229"/>
      <c r="U88" s="218"/>
    </row>
    <row r="89" spans="1:21" ht="57.6" x14ac:dyDescent="0.25">
      <c r="A89" s="228"/>
      <c r="B89" s="518" t="s">
        <v>1101</v>
      </c>
      <c r="C89" s="502" t="s">
        <v>1621</v>
      </c>
      <c r="D89" s="502" t="s">
        <v>961</v>
      </c>
      <c r="E89" s="502" t="s">
        <v>962</v>
      </c>
      <c r="F89" s="527" t="s">
        <v>2095</v>
      </c>
      <c r="G89" s="527" t="s">
        <v>2095</v>
      </c>
      <c r="H89" s="527"/>
      <c r="I89" s="520" t="s">
        <v>1102</v>
      </c>
      <c r="J89" s="527" t="s">
        <v>1084</v>
      </c>
      <c r="K89" s="527" t="s">
        <v>1798</v>
      </c>
      <c r="L89" s="527" t="s">
        <v>1881</v>
      </c>
      <c r="M89" s="527">
        <v>2</v>
      </c>
      <c r="N89" s="527">
        <v>1</v>
      </c>
      <c r="O89" s="527" t="s">
        <v>964</v>
      </c>
      <c r="P89" s="527" t="s">
        <v>964</v>
      </c>
      <c r="Q89" s="527">
        <v>1</v>
      </c>
      <c r="R89" s="527" t="s">
        <v>964</v>
      </c>
      <c r="S89" s="229"/>
      <c r="T89" s="229"/>
      <c r="U89" s="218"/>
    </row>
    <row r="90" spans="1:21" ht="57.6" x14ac:dyDescent="0.25">
      <c r="A90" s="228"/>
      <c r="B90" s="518" t="s">
        <v>1103</v>
      </c>
      <c r="C90" s="502" t="s">
        <v>1644</v>
      </c>
      <c r="D90" s="502" t="s">
        <v>961</v>
      </c>
      <c r="E90" s="502" t="s">
        <v>962</v>
      </c>
      <c r="F90" s="527" t="s">
        <v>2095</v>
      </c>
      <c r="G90" s="527" t="s">
        <v>2095</v>
      </c>
      <c r="H90" s="527"/>
      <c r="I90" s="520" t="s">
        <v>1104</v>
      </c>
      <c r="J90" s="527" t="s">
        <v>1084</v>
      </c>
      <c r="K90" s="527" t="s">
        <v>1798</v>
      </c>
      <c r="L90" s="527" t="s">
        <v>1881</v>
      </c>
      <c r="M90" s="527">
        <v>2</v>
      </c>
      <c r="N90" s="527">
        <v>1</v>
      </c>
      <c r="O90" s="527" t="s">
        <v>964</v>
      </c>
      <c r="P90" s="527" t="s">
        <v>964</v>
      </c>
      <c r="Q90" s="527">
        <v>1</v>
      </c>
      <c r="R90" s="527" t="s">
        <v>964</v>
      </c>
      <c r="S90" s="229"/>
      <c r="T90" s="229"/>
      <c r="U90" s="218"/>
    </row>
    <row r="91" spans="1:21" ht="28.8" x14ac:dyDescent="0.25">
      <c r="A91" s="228"/>
      <c r="B91" s="518" t="s">
        <v>1105</v>
      </c>
      <c r="C91" s="502" t="s">
        <v>1582</v>
      </c>
      <c r="D91" s="502" t="s">
        <v>961</v>
      </c>
      <c r="E91" s="502" t="s">
        <v>962</v>
      </c>
      <c r="F91" s="527" t="s">
        <v>2095</v>
      </c>
      <c r="G91" s="527" t="s">
        <v>2095</v>
      </c>
      <c r="H91" s="527"/>
      <c r="I91" s="520" t="s">
        <v>1106</v>
      </c>
      <c r="J91" s="527" t="s">
        <v>1086</v>
      </c>
      <c r="K91" s="527" t="s">
        <v>1798</v>
      </c>
      <c r="L91" s="527" t="s">
        <v>1881</v>
      </c>
      <c r="M91" s="527">
        <v>2</v>
      </c>
      <c r="N91" s="527">
        <v>1</v>
      </c>
      <c r="O91" s="527" t="s">
        <v>964</v>
      </c>
      <c r="P91" s="527" t="s">
        <v>964</v>
      </c>
      <c r="Q91" s="527">
        <v>1</v>
      </c>
      <c r="R91" s="527" t="s">
        <v>964</v>
      </c>
      <c r="S91" s="229"/>
      <c r="T91" s="229"/>
      <c r="U91" s="218"/>
    </row>
    <row r="92" spans="1:21" ht="43.2" x14ac:dyDescent="0.25">
      <c r="A92" s="228"/>
      <c r="B92" s="521"/>
      <c r="C92" s="529" t="s">
        <v>1769</v>
      </c>
      <c r="D92" s="523"/>
      <c r="E92" s="523"/>
      <c r="F92" s="524"/>
      <c r="G92" s="524"/>
      <c r="H92" s="524"/>
      <c r="I92" s="524"/>
      <c r="J92" s="524"/>
      <c r="K92" s="524"/>
      <c r="L92" s="525"/>
      <c r="M92" s="525"/>
      <c r="N92" s="525"/>
      <c r="O92" s="525"/>
      <c r="P92" s="525"/>
      <c r="Q92" s="525"/>
      <c r="R92" s="525"/>
      <c r="S92" s="229"/>
      <c r="T92" s="229"/>
      <c r="U92" s="218"/>
    </row>
    <row r="93" spans="1:21" ht="43.2" x14ac:dyDescent="0.25">
      <c r="A93" s="228"/>
      <c r="B93" s="503" t="s">
        <v>1107</v>
      </c>
      <c r="C93" s="502" t="s">
        <v>1658</v>
      </c>
      <c r="D93" s="502" t="s">
        <v>972</v>
      </c>
      <c r="E93" s="502" t="s">
        <v>964</v>
      </c>
      <c r="F93" s="527" t="s">
        <v>2095</v>
      </c>
      <c r="G93" s="527" t="s">
        <v>2095</v>
      </c>
      <c r="H93" s="527"/>
      <c r="I93" s="520" t="s">
        <v>1108</v>
      </c>
      <c r="J93" s="527" t="s">
        <v>1983</v>
      </c>
      <c r="K93" s="527" t="s">
        <v>1800</v>
      </c>
      <c r="L93" s="527" t="s">
        <v>1882</v>
      </c>
      <c r="M93" s="527">
        <v>1</v>
      </c>
      <c r="N93" s="527">
        <v>1</v>
      </c>
      <c r="O93" s="527" t="s">
        <v>1109</v>
      </c>
      <c r="P93" s="527" t="s">
        <v>964</v>
      </c>
      <c r="Q93" s="527">
        <v>1</v>
      </c>
      <c r="R93" s="527" t="s">
        <v>1109</v>
      </c>
      <c r="S93" s="229"/>
      <c r="T93" s="229"/>
      <c r="U93" s="218"/>
    </row>
    <row r="94" spans="1:21" ht="28.8" x14ac:dyDescent="0.25">
      <c r="A94" s="228"/>
      <c r="B94" s="518" t="s">
        <v>1110</v>
      </c>
      <c r="C94" s="502" t="s">
        <v>1652</v>
      </c>
      <c r="D94" s="502" t="s">
        <v>961</v>
      </c>
      <c r="E94" s="502" t="s">
        <v>962</v>
      </c>
      <c r="F94" s="527" t="s">
        <v>2095</v>
      </c>
      <c r="G94" s="527" t="s">
        <v>2095</v>
      </c>
      <c r="H94" s="527"/>
      <c r="I94" s="750">
        <v>445</v>
      </c>
      <c r="J94" s="527" t="s">
        <v>1982</v>
      </c>
      <c r="K94" s="527" t="s">
        <v>1800</v>
      </c>
      <c r="L94" s="527" t="s">
        <v>1882</v>
      </c>
      <c r="M94" s="527">
        <v>2</v>
      </c>
      <c r="N94" s="527">
        <v>1</v>
      </c>
      <c r="O94" s="527" t="s">
        <v>964</v>
      </c>
      <c r="P94" s="527" t="s">
        <v>964</v>
      </c>
      <c r="Q94" s="527">
        <v>1</v>
      </c>
      <c r="R94" s="527" t="s">
        <v>964</v>
      </c>
      <c r="S94" s="229"/>
      <c r="T94" s="229"/>
      <c r="U94" s="218"/>
    </row>
    <row r="95" spans="1:21" ht="43.2" x14ac:dyDescent="0.25">
      <c r="A95" s="228"/>
      <c r="B95" s="503" t="s">
        <v>1111</v>
      </c>
      <c r="C95" s="502" t="s">
        <v>1668</v>
      </c>
      <c r="D95" s="502" t="s">
        <v>972</v>
      </c>
      <c r="E95" s="502" t="s">
        <v>964</v>
      </c>
      <c r="F95" s="527" t="s">
        <v>2095</v>
      </c>
      <c r="G95" s="527" t="s">
        <v>2095</v>
      </c>
      <c r="H95" s="527"/>
      <c r="I95" s="520" t="s">
        <v>1112</v>
      </c>
      <c r="J95" s="527" t="s">
        <v>1984</v>
      </c>
      <c r="K95" s="527" t="s">
        <v>1800</v>
      </c>
      <c r="L95" s="527" t="s">
        <v>1882</v>
      </c>
      <c r="M95" s="527">
        <v>1</v>
      </c>
      <c r="N95" s="527">
        <v>1</v>
      </c>
      <c r="O95" s="527" t="s">
        <v>964</v>
      </c>
      <c r="P95" s="527" t="s">
        <v>964</v>
      </c>
      <c r="Q95" s="527">
        <v>1</v>
      </c>
      <c r="R95" s="527" t="s">
        <v>964</v>
      </c>
      <c r="S95" s="229"/>
      <c r="T95" s="229"/>
      <c r="U95" s="218"/>
    </row>
    <row r="96" spans="1:21" ht="28.8" x14ac:dyDescent="0.25">
      <c r="A96" s="228"/>
      <c r="B96" s="518" t="s">
        <v>1113</v>
      </c>
      <c r="C96" s="502" t="s">
        <v>1654</v>
      </c>
      <c r="D96" s="502" t="s">
        <v>961</v>
      </c>
      <c r="E96" s="502" t="s">
        <v>962</v>
      </c>
      <c r="F96" s="527" t="s">
        <v>2095</v>
      </c>
      <c r="G96" s="527" t="s">
        <v>2095</v>
      </c>
      <c r="H96" s="527"/>
      <c r="I96" s="520" t="s">
        <v>1114</v>
      </c>
      <c r="J96" s="527" t="s">
        <v>1985</v>
      </c>
      <c r="K96" s="527" t="s">
        <v>1800</v>
      </c>
      <c r="L96" s="527" t="s">
        <v>1882</v>
      </c>
      <c r="M96" s="527">
        <v>2</v>
      </c>
      <c r="N96" s="527">
        <v>1</v>
      </c>
      <c r="O96" s="527" t="s">
        <v>964</v>
      </c>
      <c r="P96" s="527" t="s">
        <v>964</v>
      </c>
      <c r="Q96" s="527">
        <v>1</v>
      </c>
      <c r="R96" s="527" t="s">
        <v>964</v>
      </c>
      <c r="S96" s="229"/>
      <c r="T96" s="229"/>
      <c r="U96" s="218"/>
    </row>
    <row r="97" spans="1:21" ht="28.8" x14ac:dyDescent="0.25">
      <c r="A97" s="228"/>
      <c r="B97" s="519" t="s">
        <v>1115</v>
      </c>
      <c r="C97" s="502" t="s">
        <v>1655</v>
      </c>
      <c r="D97" s="502" t="s">
        <v>961</v>
      </c>
      <c r="E97" s="502" t="s">
        <v>962</v>
      </c>
      <c r="F97" s="527" t="s">
        <v>2095</v>
      </c>
      <c r="G97" s="527" t="s">
        <v>2095</v>
      </c>
      <c r="H97" s="527"/>
      <c r="I97" s="520" t="s">
        <v>1071</v>
      </c>
      <c r="J97" s="527" t="s">
        <v>1986</v>
      </c>
      <c r="K97" s="527" t="s">
        <v>1800</v>
      </c>
      <c r="L97" s="527" t="s">
        <v>1882</v>
      </c>
      <c r="M97" s="528">
        <v>4</v>
      </c>
      <c r="N97" s="528">
        <v>1</v>
      </c>
      <c r="O97" s="527" t="s">
        <v>964</v>
      </c>
      <c r="P97" s="527" t="s">
        <v>964</v>
      </c>
      <c r="Q97" s="527">
        <v>1</v>
      </c>
      <c r="R97" s="527" t="s">
        <v>964</v>
      </c>
      <c r="S97" s="229"/>
      <c r="T97" s="229"/>
      <c r="U97" s="218"/>
    </row>
    <row r="98" spans="1:21" ht="28.8" x14ac:dyDescent="0.25">
      <c r="A98" s="228"/>
      <c r="B98" s="503" t="s">
        <v>1116</v>
      </c>
      <c r="C98" s="502" t="s">
        <v>1656</v>
      </c>
      <c r="D98" s="502" t="s">
        <v>961</v>
      </c>
      <c r="E98" s="502" t="s">
        <v>962</v>
      </c>
      <c r="F98" s="527" t="s">
        <v>2095</v>
      </c>
      <c r="G98" s="527" t="s">
        <v>2095</v>
      </c>
      <c r="H98" s="527"/>
      <c r="I98" s="520" t="s">
        <v>1117</v>
      </c>
      <c r="J98" s="527" t="s">
        <v>1987</v>
      </c>
      <c r="K98" s="527" t="s">
        <v>1800</v>
      </c>
      <c r="L98" s="527" t="s">
        <v>1882</v>
      </c>
      <c r="M98" s="527">
        <v>2</v>
      </c>
      <c r="N98" s="527">
        <v>1</v>
      </c>
      <c r="O98" s="527" t="s">
        <v>964</v>
      </c>
      <c r="P98" s="527" t="s">
        <v>964</v>
      </c>
      <c r="Q98" s="527">
        <v>1</v>
      </c>
      <c r="R98" s="527" t="s">
        <v>964</v>
      </c>
      <c r="S98" s="229"/>
      <c r="T98" s="229"/>
      <c r="U98" s="218"/>
    </row>
    <row r="99" spans="1:21" ht="28.8" x14ac:dyDescent="0.25">
      <c r="A99" s="228"/>
      <c r="B99" s="503" t="s">
        <v>1118</v>
      </c>
      <c r="C99" s="502" t="s">
        <v>1657</v>
      </c>
      <c r="D99" s="502" t="s">
        <v>961</v>
      </c>
      <c r="E99" s="502" t="s">
        <v>982</v>
      </c>
      <c r="F99" s="527" t="s">
        <v>2095</v>
      </c>
      <c r="G99" s="527" t="s">
        <v>2095</v>
      </c>
      <c r="H99" s="527"/>
      <c r="I99" s="520" t="s">
        <v>1119</v>
      </c>
      <c r="J99" s="527" t="s">
        <v>1988</v>
      </c>
      <c r="K99" s="527" t="s">
        <v>1800</v>
      </c>
      <c r="L99" s="527" t="s">
        <v>1882</v>
      </c>
      <c r="M99" s="527">
        <v>2</v>
      </c>
      <c r="N99" s="527">
        <v>1</v>
      </c>
      <c r="O99" s="527" t="s">
        <v>964</v>
      </c>
      <c r="P99" s="527" t="s">
        <v>964</v>
      </c>
      <c r="Q99" s="527">
        <v>1</v>
      </c>
      <c r="R99" s="527" t="s">
        <v>964</v>
      </c>
      <c r="S99" s="229"/>
      <c r="T99" s="229"/>
      <c r="U99" s="218"/>
    </row>
    <row r="100" spans="1:21" ht="28.8" x14ac:dyDescent="0.25">
      <c r="A100" s="228"/>
      <c r="B100" s="521"/>
      <c r="C100" s="529" t="s">
        <v>1804</v>
      </c>
      <c r="D100" s="523"/>
      <c r="E100" s="523"/>
      <c r="F100" s="524"/>
      <c r="G100" s="524"/>
      <c r="H100" s="524"/>
      <c r="I100" s="524"/>
      <c r="J100" s="524"/>
      <c r="K100" s="524"/>
      <c r="L100" s="525"/>
      <c r="M100" s="525"/>
      <c r="N100" s="525"/>
      <c r="O100" s="525"/>
      <c r="P100" s="525"/>
      <c r="Q100" s="525"/>
      <c r="R100" s="525"/>
      <c r="S100" s="229"/>
      <c r="T100" s="229"/>
      <c r="U100" s="218"/>
    </row>
    <row r="101" spans="1:21" ht="43.2" x14ac:dyDescent="0.25">
      <c r="A101" s="228"/>
      <c r="B101" s="518" t="s">
        <v>1120</v>
      </c>
      <c r="C101" s="502" t="s">
        <v>1140</v>
      </c>
      <c r="D101" s="502" t="s">
        <v>972</v>
      </c>
      <c r="E101" s="502" t="s">
        <v>964</v>
      </c>
      <c r="F101" s="527" t="s">
        <v>2095</v>
      </c>
      <c r="G101" s="527" t="s">
        <v>2095</v>
      </c>
      <c r="H101" s="527"/>
      <c r="I101" s="520" t="s">
        <v>1121</v>
      </c>
      <c r="J101" s="527">
        <v>16</v>
      </c>
      <c r="K101" s="527" t="s">
        <v>1802</v>
      </c>
      <c r="L101" s="527" t="s">
        <v>1883</v>
      </c>
      <c r="M101" s="527">
        <v>1</v>
      </c>
      <c r="N101" s="527">
        <v>1</v>
      </c>
      <c r="O101" s="527" t="s">
        <v>1122</v>
      </c>
      <c r="P101" s="527" t="s">
        <v>964</v>
      </c>
      <c r="Q101" s="527">
        <v>1</v>
      </c>
      <c r="R101" s="527" t="s">
        <v>1122</v>
      </c>
      <c r="S101" s="229"/>
      <c r="T101" s="229"/>
      <c r="U101" s="218"/>
    </row>
    <row r="102" spans="1:21" ht="28.8" x14ac:dyDescent="0.25">
      <c r="A102" s="228"/>
      <c r="B102" s="518" t="s">
        <v>1123</v>
      </c>
      <c r="C102" s="502" t="s">
        <v>1153</v>
      </c>
      <c r="D102" s="502" t="s">
        <v>961</v>
      </c>
      <c r="E102" s="502" t="s">
        <v>962</v>
      </c>
      <c r="F102" s="527" t="s">
        <v>2095</v>
      </c>
      <c r="G102" s="527" t="s">
        <v>2095</v>
      </c>
      <c r="H102" s="527"/>
      <c r="I102" s="520" t="s">
        <v>1124</v>
      </c>
      <c r="J102" s="527">
        <v>16</v>
      </c>
      <c r="K102" s="527" t="s">
        <v>1802</v>
      </c>
      <c r="L102" s="527" t="s">
        <v>1883</v>
      </c>
      <c r="M102" s="527">
        <v>1</v>
      </c>
      <c r="N102" s="527">
        <v>1</v>
      </c>
      <c r="O102" s="527" t="s">
        <v>964</v>
      </c>
      <c r="P102" s="527" t="s">
        <v>964</v>
      </c>
      <c r="Q102" s="527">
        <v>1</v>
      </c>
      <c r="R102" s="527" t="s">
        <v>964</v>
      </c>
      <c r="S102" s="229"/>
      <c r="T102" s="229"/>
      <c r="U102" s="218"/>
    </row>
    <row r="103" spans="1:21" ht="28.8" x14ac:dyDescent="0.25">
      <c r="A103" s="228"/>
      <c r="B103" s="521"/>
      <c r="C103" s="529" t="s">
        <v>1770</v>
      </c>
      <c r="D103" s="523"/>
      <c r="E103" s="523"/>
      <c r="F103" s="524"/>
      <c r="G103" s="524"/>
      <c r="H103" s="524"/>
      <c r="I103" s="524"/>
      <c r="J103" s="524"/>
      <c r="K103" s="524"/>
      <c r="L103" s="525"/>
      <c r="M103" s="525"/>
      <c r="N103" s="525"/>
      <c r="O103" s="525"/>
      <c r="P103" s="525"/>
      <c r="Q103" s="525"/>
      <c r="R103" s="525"/>
      <c r="S103" s="229"/>
      <c r="T103" s="229"/>
      <c r="U103" s="218"/>
    </row>
    <row r="104" spans="1:21" ht="43.2" x14ac:dyDescent="0.25">
      <c r="B104" s="519" t="s">
        <v>1125</v>
      </c>
      <c r="C104" s="502" t="s">
        <v>1168</v>
      </c>
      <c r="D104" s="502" t="s">
        <v>972</v>
      </c>
      <c r="E104" s="502" t="s">
        <v>964</v>
      </c>
      <c r="F104" s="527" t="s">
        <v>2095</v>
      </c>
      <c r="G104" s="527" t="s">
        <v>2095</v>
      </c>
      <c r="H104" s="527"/>
      <c r="I104" s="520" t="s">
        <v>1999</v>
      </c>
      <c r="J104" s="527" t="s">
        <v>1989</v>
      </c>
      <c r="K104" s="527" t="s">
        <v>1884</v>
      </c>
      <c r="L104" s="527" t="s">
        <v>1885</v>
      </c>
      <c r="M104" s="528">
        <v>1</v>
      </c>
      <c r="N104" s="528">
        <v>1</v>
      </c>
      <c r="O104" s="527" t="s">
        <v>1126</v>
      </c>
      <c r="P104" s="527" t="s">
        <v>964</v>
      </c>
      <c r="Q104" s="527">
        <v>1</v>
      </c>
      <c r="R104" s="527" t="s">
        <v>1126</v>
      </c>
      <c r="S104" s="229"/>
      <c r="T104" s="229"/>
      <c r="U104" s="218"/>
    </row>
    <row r="105" spans="1:21" ht="14.4" x14ac:dyDescent="0.25">
      <c r="B105" s="519" t="s">
        <v>1127</v>
      </c>
      <c r="C105" s="502" t="s">
        <v>1169</v>
      </c>
      <c r="D105" s="502" t="s">
        <v>961</v>
      </c>
      <c r="E105" s="502" t="s">
        <v>982</v>
      </c>
      <c r="F105" s="527" t="s">
        <v>2095</v>
      </c>
      <c r="G105" s="527" t="s">
        <v>2095</v>
      </c>
      <c r="H105" s="527"/>
      <c r="I105" s="520" t="s">
        <v>1128</v>
      </c>
      <c r="J105" s="527" t="s">
        <v>1990</v>
      </c>
      <c r="K105" s="527" t="s">
        <v>1884</v>
      </c>
      <c r="L105" s="527" t="s">
        <v>1885</v>
      </c>
      <c r="M105" s="528">
        <v>1</v>
      </c>
      <c r="N105" s="528">
        <v>1</v>
      </c>
      <c r="O105" s="527">
        <v>1</v>
      </c>
      <c r="P105" s="527" t="s">
        <v>964</v>
      </c>
      <c r="Q105" s="527">
        <v>1</v>
      </c>
      <c r="R105" s="527">
        <v>1</v>
      </c>
      <c r="S105" s="229"/>
      <c r="T105" s="229"/>
      <c r="U105" s="218"/>
    </row>
    <row r="106" spans="1:21" ht="43.2" x14ac:dyDescent="0.25">
      <c r="B106" s="519" t="s">
        <v>1129</v>
      </c>
      <c r="C106" s="502" t="s">
        <v>1170</v>
      </c>
      <c r="D106" s="502" t="s">
        <v>961</v>
      </c>
      <c r="E106" s="502" t="s">
        <v>982</v>
      </c>
      <c r="F106" s="527" t="s">
        <v>2095</v>
      </c>
      <c r="G106" s="527" t="s">
        <v>2095</v>
      </c>
      <c r="H106" s="527"/>
      <c r="I106" s="520" t="s">
        <v>1130</v>
      </c>
      <c r="J106" s="527" t="s">
        <v>1991</v>
      </c>
      <c r="K106" s="527" t="s">
        <v>1884</v>
      </c>
      <c r="L106" s="527" t="s">
        <v>1885</v>
      </c>
      <c r="M106" s="528">
        <v>1</v>
      </c>
      <c r="N106" s="528">
        <v>1</v>
      </c>
      <c r="O106" s="527">
        <v>1</v>
      </c>
      <c r="P106" s="527" t="s">
        <v>964</v>
      </c>
      <c r="Q106" s="527">
        <v>1</v>
      </c>
      <c r="R106" s="527">
        <v>1</v>
      </c>
      <c r="S106" s="229"/>
      <c r="T106" s="229"/>
      <c r="U106" s="218"/>
    </row>
    <row r="107" spans="1:21" ht="28.8" x14ac:dyDescent="0.25">
      <c r="B107" s="519" t="s">
        <v>1131</v>
      </c>
      <c r="C107" s="502" t="s">
        <v>1171</v>
      </c>
      <c r="D107" s="502" t="s">
        <v>961</v>
      </c>
      <c r="E107" s="502" t="s">
        <v>982</v>
      </c>
      <c r="F107" s="527" t="s">
        <v>2095</v>
      </c>
      <c r="G107" s="527" t="s">
        <v>2095</v>
      </c>
      <c r="H107" s="527"/>
      <c r="I107" s="520" t="s">
        <v>1132</v>
      </c>
      <c r="J107" s="527" t="s">
        <v>1992</v>
      </c>
      <c r="K107" s="527" t="s">
        <v>1884</v>
      </c>
      <c r="L107" s="527" t="s">
        <v>1885</v>
      </c>
      <c r="M107" s="528">
        <v>1</v>
      </c>
      <c r="N107" s="528">
        <v>1</v>
      </c>
      <c r="O107" s="527">
        <v>1</v>
      </c>
      <c r="P107" s="527" t="s">
        <v>964</v>
      </c>
      <c r="Q107" s="527">
        <v>1</v>
      </c>
      <c r="R107" s="527">
        <v>1</v>
      </c>
      <c r="S107" s="229"/>
      <c r="T107" s="229"/>
      <c r="U107" s="218"/>
    </row>
    <row r="108" spans="1:21" ht="28.8" x14ac:dyDescent="0.25">
      <c r="B108" s="519" t="s">
        <v>1133</v>
      </c>
      <c r="C108" s="502" t="s">
        <v>1172</v>
      </c>
      <c r="D108" s="502" t="s">
        <v>961</v>
      </c>
      <c r="E108" s="502" t="s">
        <v>982</v>
      </c>
      <c r="F108" s="527" t="s">
        <v>2095</v>
      </c>
      <c r="G108" s="527" t="s">
        <v>2095</v>
      </c>
      <c r="H108" s="527"/>
      <c r="I108" s="520" t="s">
        <v>2001</v>
      </c>
      <c r="J108" s="527" t="s">
        <v>1993</v>
      </c>
      <c r="K108" s="527" t="s">
        <v>1884</v>
      </c>
      <c r="L108" s="527" t="s">
        <v>1885</v>
      </c>
      <c r="M108" s="528">
        <v>1</v>
      </c>
      <c r="N108" s="528">
        <v>1</v>
      </c>
      <c r="O108" s="527">
        <v>1</v>
      </c>
      <c r="P108" s="527" t="s">
        <v>964</v>
      </c>
      <c r="Q108" s="527">
        <v>1</v>
      </c>
      <c r="R108" s="527">
        <v>1</v>
      </c>
      <c r="S108" s="229"/>
      <c r="T108" s="229"/>
      <c r="U108" s="218"/>
    </row>
    <row r="109" spans="1:21" ht="57.6" x14ac:dyDescent="0.25">
      <c r="B109" s="519" t="s">
        <v>1134</v>
      </c>
      <c r="C109" s="502" t="s">
        <v>1173</v>
      </c>
      <c r="D109" s="502" t="s">
        <v>961</v>
      </c>
      <c r="E109" s="502" t="s">
        <v>982</v>
      </c>
      <c r="F109" s="527" t="s">
        <v>2095</v>
      </c>
      <c r="G109" s="527" t="s">
        <v>2095</v>
      </c>
      <c r="H109" s="527"/>
      <c r="I109" s="520" t="s">
        <v>2000</v>
      </c>
      <c r="J109" s="527" t="s">
        <v>1993</v>
      </c>
      <c r="K109" s="527" t="s">
        <v>1884</v>
      </c>
      <c r="L109" s="527" t="s">
        <v>1885</v>
      </c>
      <c r="M109" s="528">
        <v>1</v>
      </c>
      <c r="N109" s="528">
        <v>1</v>
      </c>
      <c r="O109" s="527" t="s">
        <v>964</v>
      </c>
      <c r="P109" s="527" t="s">
        <v>964</v>
      </c>
      <c r="Q109" s="527">
        <v>1</v>
      </c>
      <c r="R109" s="527" t="s">
        <v>964</v>
      </c>
      <c r="S109" s="229"/>
      <c r="T109" s="229"/>
      <c r="U109" s="218"/>
    </row>
    <row r="110" spans="1:21" ht="28.8" x14ac:dyDescent="0.25">
      <c r="B110" s="521"/>
      <c r="C110" s="529" t="s">
        <v>1771</v>
      </c>
      <c r="D110" s="523"/>
      <c r="E110" s="523"/>
      <c r="F110" s="524"/>
      <c r="G110" s="524"/>
      <c r="H110" s="524"/>
      <c r="I110" s="524"/>
      <c r="J110" s="524"/>
      <c r="K110" s="524"/>
      <c r="L110" s="525"/>
      <c r="M110" s="525"/>
      <c r="N110" s="525"/>
      <c r="O110" s="525"/>
      <c r="P110" s="525"/>
      <c r="Q110" s="525"/>
      <c r="R110" s="525"/>
      <c r="S110" s="229"/>
      <c r="T110" s="229"/>
      <c r="U110" s="218"/>
    </row>
    <row r="111" spans="1:21" ht="14.4" x14ac:dyDescent="0.25">
      <c r="B111" s="518" t="s">
        <v>1135</v>
      </c>
      <c r="C111" s="502" t="s">
        <v>1296</v>
      </c>
      <c r="D111" s="502" t="s">
        <v>961</v>
      </c>
      <c r="E111" s="502" t="s">
        <v>962</v>
      </c>
      <c r="F111" s="527" t="s">
        <v>2095</v>
      </c>
      <c r="G111" s="527" t="s">
        <v>2095</v>
      </c>
      <c r="H111" s="527"/>
      <c r="I111" s="520" t="s">
        <v>1136</v>
      </c>
      <c r="J111" s="527">
        <v>18</v>
      </c>
      <c r="K111" s="527" t="s">
        <v>1886</v>
      </c>
      <c r="L111" s="527" t="s">
        <v>1887</v>
      </c>
      <c r="M111" s="527">
        <v>1</v>
      </c>
      <c r="N111" s="527">
        <v>1</v>
      </c>
      <c r="O111" s="527" t="s">
        <v>964</v>
      </c>
      <c r="P111" s="527" t="s">
        <v>964</v>
      </c>
      <c r="Q111" s="527">
        <v>1</v>
      </c>
      <c r="R111" s="527" t="s">
        <v>964</v>
      </c>
      <c r="S111" s="229"/>
      <c r="T111" s="229"/>
      <c r="U111" s="218"/>
    </row>
    <row r="112" spans="1:21" ht="28.8" x14ac:dyDescent="0.25">
      <c r="B112" s="518" t="s">
        <v>1137</v>
      </c>
      <c r="C112" s="502" t="s">
        <v>1297</v>
      </c>
      <c r="D112" s="502" t="s">
        <v>961</v>
      </c>
      <c r="E112" s="502" t="s">
        <v>962</v>
      </c>
      <c r="F112" s="527" t="s">
        <v>2095</v>
      </c>
      <c r="G112" s="527" t="s">
        <v>2095</v>
      </c>
      <c r="H112" s="527"/>
      <c r="I112" s="520" t="s">
        <v>1136</v>
      </c>
      <c r="J112" s="527">
        <v>18</v>
      </c>
      <c r="K112" s="527" t="s">
        <v>1886</v>
      </c>
      <c r="L112" s="527" t="s">
        <v>1887</v>
      </c>
      <c r="M112" s="527">
        <v>1</v>
      </c>
      <c r="N112" s="527">
        <v>1</v>
      </c>
      <c r="O112" s="527" t="s">
        <v>964</v>
      </c>
      <c r="P112" s="527" t="s">
        <v>964</v>
      </c>
      <c r="Q112" s="527">
        <v>1</v>
      </c>
      <c r="R112" s="527" t="s">
        <v>964</v>
      </c>
      <c r="S112" s="229"/>
      <c r="T112" s="229"/>
      <c r="U112" s="218"/>
    </row>
    <row r="113" spans="1:21" ht="14.4" x14ac:dyDescent="0.25">
      <c r="B113" s="518" t="s">
        <v>1138</v>
      </c>
      <c r="C113" s="502" t="s">
        <v>1298</v>
      </c>
      <c r="D113" s="502" t="s">
        <v>961</v>
      </c>
      <c r="E113" s="502" t="s">
        <v>962</v>
      </c>
      <c r="F113" s="527" t="s">
        <v>2095</v>
      </c>
      <c r="G113" s="527" t="s">
        <v>2095</v>
      </c>
      <c r="H113" s="527"/>
      <c r="I113" s="520" t="s">
        <v>1136</v>
      </c>
      <c r="J113" s="527">
        <v>18</v>
      </c>
      <c r="K113" s="527" t="s">
        <v>1886</v>
      </c>
      <c r="L113" s="527" t="s">
        <v>1887</v>
      </c>
      <c r="M113" s="527">
        <v>1</v>
      </c>
      <c r="N113" s="527">
        <v>1</v>
      </c>
      <c r="O113" s="527" t="s">
        <v>964</v>
      </c>
      <c r="P113" s="527" t="s">
        <v>964</v>
      </c>
      <c r="Q113" s="527">
        <v>1</v>
      </c>
      <c r="R113" s="527" t="s">
        <v>964</v>
      </c>
      <c r="S113" s="229"/>
      <c r="T113" s="229"/>
      <c r="U113" s="218"/>
    </row>
    <row r="114" spans="1:21" ht="14.4" x14ac:dyDescent="0.25">
      <c r="B114" s="518" t="s">
        <v>1139</v>
      </c>
      <c r="C114" s="502" t="s">
        <v>1299</v>
      </c>
      <c r="D114" s="502" t="s">
        <v>972</v>
      </c>
      <c r="E114" s="502" t="s">
        <v>964</v>
      </c>
      <c r="F114" s="527" t="s">
        <v>2095</v>
      </c>
      <c r="G114" s="527" t="s">
        <v>2095</v>
      </c>
      <c r="H114" s="527"/>
      <c r="I114" s="520" t="s">
        <v>1136</v>
      </c>
      <c r="J114" s="527">
        <v>18</v>
      </c>
      <c r="K114" s="527" t="s">
        <v>1886</v>
      </c>
      <c r="L114" s="527" t="s">
        <v>1887</v>
      </c>
      <c r="M114" s="527">
        <v>1</v>
      </c>
      <c r="N114" s="527">
        <v>1</v>
      </c>
      <c r="O114" s="527" t="s">
        <v>964</v>
      </c>
      <c r="P114" s="527" t="s">
        <v>964</v>
      </c>
      <c r="Q114" s="527">
        <v>1</v>
      </c>
      <c r="R114" s="527" t="s">
        <v>964</v>
      </c>
      <c r="S114" s="229"/>
      <c r="T114" s="229"/>
      <c r="U114" s="218"/>
    </row>
    <row r="115" spans="1:21" ht="57.6" x14ac:dyDescent="0.25">
      <c r="B115" s="521"/>
      <c r="C115" s="533" t="s">
        <v>2004</v>
      </c>
      <c r="D115" s="523"/>
      <c r="E115" s="523"/>
      <c r="F115" s="524"/>
      <c r="G115" s="524"/>
      <c r="H115" s="524"/>
      <c r="I115" s="524"/>
      <c r="J115" s="524"/>
      <c r="K115" s="524"/>
      <c r="L115" s="525"/>
      <c r="M115" s="525"/>
      <c r="N115" s="525"/>
      <c r="O115" s="525"/>
      <c r="P115" s="525"/>
      <c r="Q115" s="525"/>
      <c r="R115" s="525"/>
      <c r="S115" s="229"/>
      <c r="T115" s="229"/>
      <c r="U115" s="218"/>
    </row>
    <row r="116" spans="1:21" ht="28.8" x14ac:dyDescent="0.25">
      <c r="B116" s="761" t="s">
        <v>2003</v>
      </c>
      <c r="C116" s="502" t="s">
        <v>2002</v>
      </c>
      <c r="D116" s="502" t="s">
        <v>972</v>
      </c>
      <c r="E116" s="502" t="s">
        <v>964</v>
      </c>
      <c r="F116" s="527" t="s">
        <v>2095</v>
      </c>
      <c r="G116" s="527" t="s">
        <v>2095</v>
      </c>
      <c r="H116" s="527"/>
      <c r="I116" s="520" t="s">
        <v>2008</v>
      </c>
      <c r="J116" s="527" t="s">
        <v>2009</v>
      </c>
      <c r="K116" s="527" t="s">
        <v>2007</v>
      </c>
      <c r="L116" s="527" t="s">
        <v>2010</v>
      </c>
      <c r="M116" s="527">
        <v>1</v>
      </c>
      <c r="N116" s="527">
        <v>1</v>
      </c>
      <c r="O116" s="527" t="s">
        <v>964</v>
      </c>
      <c r="P116" s="527" t="s">
        <v>964</v>
      </c>
      <c r="Q116" s="527">
        <v>1</v>
      </c>
      <c r="R116" s="527" t="s">
        <v>964</v>
      </c>
      <c r="S116" s="229"/>
      <c r="T116" s="229"/>
      <c r="U116" s="218"/>
    </row>
    <row r="117" spans="1:21" ht="29.4" thickBot="1" x14ac:dyDescent="0.3">
      <c r="B117" s="761" t="s">
        <v>2006</v>
      </c>
      <c r="C117" s="502" t="s">
        <v>2005</v>
      </c>
      <c r="D117" s="502" t="s">
        <v>961</v>
      </c>
      <c r="E117" s="502" t="s">
        <v>982</v>
      </c>
      <c r="F117" s="527" t="s">
        <v>2095</v>
      </c>
      <c r="G117" s="527" t="s">
        <v>2095</v>
      </c>
      <c r="H117" s="527"/>
      <c r="I117" s="520" t="s">
        <v>2008</v>
      </c>
      <c r="J117" s="527" t="s">
        <v>2009</v>
      </c>
      <c r="K117" s="527" t="s">
        <v>2007</v>
      </c>
      <c r="L117" s="527" t="s">
        <v>2010</v>
      </c>
      <c r="M117" s="527">
        <v>2</v>
      </c>
      <c r="N117" s="527">
        <v>1</v>
      </c>
      <c r="O117" s="527" t="s">
        <v>964</v>
      </c>
      <c r="P117" s="527" t="s">
        <v>964</v>
      </c>
      <c r="Q117" s="527">
        <v>1</v>
      </c>
      <c r="R117" s="527" t="s">
        <v>964</v>
      </c>
      <c r="S117" s="229"/>
      <c r="T117" s="229"/>
      <c r="U117" s="218"/>
    </row>
    <row r="118" spans="1:21" ht="15" thickBot="1" x14ac:dyDescent="0.3">
      <c r="B118" s="531" t="s">
        <v>2064</v>
      </c>
      <c r="C118" s="532"/>
      <c r="D118" s="532"/>
      <c r="E118" s="532"/>
      <c r="F118" s="532"/>
      <c r="G118" s="532"/>
      <c r="H118" s="532"/>
      <c r="I118" s="532"/>
      <c r="J118" s="532"/>
      <c r="K118" s="532"/>
      <c r="L118" s="532"/>
      <c r="M118" s="532"/>
      <c r="N118" s="532"/>
      <c r="O118" s="532"/>
      <c r="P118" s="532"/>
      <c r="Q118" s="532"/>
      <c r="R118" s="532"/>
      <c r="S118" s="217"/>
      <c r="T118" s="217"/>
      <c r="U118" s="218"/>
    </row>
    <row r="119" spans="1:21" ht="28.8" x14ac:dyDescent="0.25">
      <c r="A119" s="219" t="s">
        <v>2065</v>
      </c>
      <c r="B119" s="772" t="s">
        <v>2066</v>
      </c>
      <c r="C119" s="502"/>
      <c r="D119" s="502"/>
      <c r="E119" s="502" t="s">
        <v>964</v>
      </c>
      <c r="F119" s="527"/>
      <c r="G119" s="527"/>
      <c r="H119" s="527"/>
      <c r="I119" s="520" t="s">
        <v>2068</v>
      </c>
      <c r="J119" s="534" t="s">
        <v>964</v>
      </c>
      <c r="K119" s="534" t="s">
        <v>964</v>
      </c>
      <c r="L119" s="534" t="s">
        <v>964</v>
      </c>
      <c r="M119" s="773"/>
      <c r="N119" s="773"/>
      <c r="O119" s="534"/>
      <c r="P119" s="534"/>
      <c r="Q119" s="534"/>
      <c r="R119" s="534"/>
      <c r="S119" s="229"/>
      <c r="T119" s="229"/>
      <c r="U119" s="218"/>
    </row>
    <row r="120" spans="1:21" ht="29.4" thickBot="1" x14ac:dyDescent="0.3">
      <c r="B120" s="772" t="s">
        <v>2067</v>
      </c>
      <c r="C120" s="502"/>
      <c r="D120" s="502"/>
      <c r="E120" s="502" t="s">
        <v>964</v>
      </c>
      <c r="F120" s="527"/>
      <c r="G120" s="527"/>
      <c r="H120" s="527"/>
      <c r="I120" s="520" t="s">
        <v>2068</v>
      </c>
      <c r="J120" s="534" t="s">
        <v>964</v>
      </c>
      <c r="K120" s="534" t="s">
        <v>964</v>
      </c>
      <c r="L120" s="534" t="s">
        <v>964</v>
      </c>
      <c r="M120" s="773"/>
      <c r="N120" s="773"/>
      <c r="O120" s="534"/>
      <c r="P120" s="534"/>
      <c r="Q120" s="534"/>
      <c r="R120" s="534"/>
      <c r="S120" s="229"/>
      <c r="T120" s="229"/>
      <c r="U120" s="218"/>
    </row>
    <row r="121" spans="1:21" ht="14.4" x14ac:dyDescent="0.25">
      <c r="B121" s="795" t="s">
        <v>1809</v>
      </c>
      <c r="C121" s="532"/>
      <c r="D121" s="532"/>
      <c r="E121" s="532"/>
      <c r="F121" s="532"/>
      <c r="G121" s="532"/>
      <c r="H121" s="532"/>
      <c r="I121" s="532"/>
      <c r="J121" s="532"/>
      <c r="K121" s="532"/>
      <c r="L121" s="532"/>
      <c r="M121" s="532"/>
      <c r="N121" s="532"/>
      <c r="O121" s="532"/>
      <c r="P121" s="532"/>
      <c r="Q121" s="532"/>
      <c r="R121" s="532"/>
      <c r="S121" s="217"/>
      <c r="T121" s="217"/>
      <c r="U121" s="218"/>
    </row>
    <row r="122" spans="1:21" ht="28.8" x14ac:dyDescent="0.3">
      <c r="B122" s="776"/>
      <c r="C122" s="794" t="s">
        <v>1857</v>
      </c>
      <c r="D122" s="524"/>
      <c r="E122" s="524"/>
      <c r="F122" s="524"/>
      <c r="G122" s="524"/>
      <c r="H122" s="765"/>
      <c r="I122" s="765"/>
      <c r="J122" s="524"/>
      <c r="K122" s="524"/>
      <c r="L122" s="525"/>
      <c r="M122" s="525"/>
      <c r="N122" s="525"/>
      <c r="O122" s="525"/>
      <c r="P122" s="525"/>
      <c r="Q122" s="525"/>
      <c r="R122" s="525"/>
      <c r="S122" s="765"/>
      <c r="T122" s="217"/>
      <c r="U122" s="218"/>
    </row>
    <row r="123" spans="1:21" ht="101.4" thickBot="1" x14ac:dyDescent="0.3">
      <c r="B123" s="518" t="s">
        <v>1841</v>
      </c>
      <c r="C123" s="777" t="s">
        <v>1856</v>
      </c>
      <c r="D123" s="778" t="s">
        <v>961</v>
      </c>
      <c r="E123" s="779" t="s">
        <v>964</v>
      </c>
      <c r="F123" s="779"/>
      <c r="G123" s="779"/>
      <c r="H123" s="779"/>
      <c r="I123" s="781" t="s">
        <v>1842</v>
      </c>
      <c r="J123" s="779" t="s">
        <v>964</v>
      </c>
      <c r="K123" s="779" t="s">
        <v>964</v>
      </c>
      <c r="L123" s="779" t="s">
        <v>964</v>
      </c>
      <c r="M123" s="779">
        <v>2</v>
      </c>
      <c r="N123" s="779">
        <v>2</v>
      </c>
      <c r="O123" s="779">
        <v>2</v>
      </c>
      <c r="P123" s="779">
        <v>1</v>
      </c>
      <c r="Q123" s="779">
        <v>2</v>
      </c>
      <c r="R123" s="779">
        <v>1</v>
      </c>
      <c r="S123" s="229"/>
      <c r="T123" s="229"/>
      <c r="U123" s="218"/>
    </row>
    <row r="124" spans="1:21" ht="57.6" x14ac:dyDescent="0.3">
      <c r="B124" s="782"/>
      <c r="C124" s="796" t="s">
        <v>2070</v>
      </c>
      <c r="D124" s="523"/>
      <c r="E124" s="524"/>
      <c r="F124" s="524"/>
      <c r="G124" s="524"/>
      <c r="H124" s="765"/>
      <c r="I124" s="780"/>
      <c r="J124" s="752"/>
      <c r="K124" s="524"/>
      <c r="L124" s="525"/>
      <c r="M124" s="525"/>
      <c r="N124" s="525"/>
      <c r="O124" s="525"/>
      <c r="P124" s="525"/>
      <c r="Q124" s="525"/>
      <c r="R124" s="525"/>
      <c r="S124" s="765"/>
      <c r="T124" s="217"/>
      <c r="U124" s="218"/>
    </row>
    <row r="125" spans="1:21" ht="28.8" x14ac:dyDescent="0.3">
      <c r="B125" s="783" t="s">
        <v>2071</v>
      </c>
      <c r="C125" s="793" t="s">
        <v>2076</v>
      </c>
      <c r="D125" s="785" t="s">
        <v>961</v>
      </c>
      <c r="E125" s="785" t="s">
        <v>2078</v>
      </c>
      <c r="F125" s="527"/>
      <c r="G125" s="527"/>
      <c r="H125" s="527"/>
      <c r="I125" s="787" t="s">
        <v>1037</v>
      </c>
      <c r="J125" s="527"/>
      <c r="K125" s="788" t="s">
        <v>2082</v>
      </c>
      <c r="L125" s="527"/>
      <c r="M125" s="527" t="s">
        <v>964</v>
      </c>
      <c r="N125" s="527" t="s">
        <v>964</v>
      </c>
      <c r="O125" s="527">
        <v>1</v>
      </c>
      <c r="P125" s="527" t="s">
        <v>964</v>
      </c>
      <c r="Q125" s="527" t="s">
        <v>964</v>
      </c>
      <c r="R125" s="527">
        <v>1</v>
      </c>
      <c r="S125" s="229"/>
      <c r="T125" s="229"/>
      <c r="U125" s="218"/>
    </row>
    <row r="126" spans="1:21" ht="43.2" x14ac:dyDescent="0.25">
      <c r="B126" s="784" t="s">
        <v>2072</v>
      </c>
      <c r="C126" s="786" t="s">
        <v>2075</v>
      </c>
      <c r="D126" s="785" t="s">
        <v>961</v>
      </c>
      <c r="E126" s="785" t="s">
        <v>2079</v>
      </c>
      <c r="F126" s="527"/>
      <c r="G126" s="527"/>
      <c r="H126" s="527"/>
      <c r="I126" s="787" t="s">
        <v>1039</v>
      </c>
      <c r="J126" s="527"/>
      <c r="K126" s="788" t="s">
        <v>2083</v>
      </c>
      <c r="L126" s="527"/>
      <c r="M126" s="527" t="s">
        <v>964</v>
      </c>
      <c r="N126" s="527" t="s">
        <v>964</v>
      </c>
      <c r="O126" s="527">
        <v>1</v>
      </c>
      <c r="P126" s="527" t="s">
        <v>964</v>
      </c>
      <c r="Q126" s="527" t="s">
        <v>964</v>
      </c>
      <c r="R126" s="527">
        <v>1</v>
      </c>
      <c r="S126" s="229"/>
      <c r="T126" s="229"/>
      <c r="U126" s="218"/>
    </row>
    <row r="127" spans="1:21" ht="28.8" x14ac:dyDescent="0.25">
      <c r="B127" s="784" t="s">
        <v>2074</v>
      </c>
      <c r="C127" s="785" t="s">
        <v>2077</v>
      </c>
      <c r="D127" s="785" t="s">
        <v>961</v>
      </c>
      <c r="E127" s="785" t="s">
        <v>2080</v>
      </c>
      <c r="F127" s="527"/>
      <c r="G127" s="527"/>
      <c r="H127" s="527"/>
      <c r="I127" s="787" t="s">
        <v>1031</v>
      </c>
      <c r="J127" s="527"/>
      <c r="K127" s="788" t="s">
        <v>2083</v>
      </c>
      <c r="L127" s="527"/>
      <c r="M127" s="527" t="s">
        <v>964</v>
      </c>
      <c r="N127" s="527" t="s">
        <v>964</v>
      </c>
      <c r="O127" s="527">
        <v>1</v>
      </c>
      <c r="P127" s="527" t="s">
        <v>964</v>
      </c>
      <c r="Q127" s="527" t="s">
        <v>964</v>
      </c>
      <c r="R127" s="527">
        <v>1</v>
      </c>
      <c r="S127" s="229"/>
      <c r="T127" s="229"/>
      <c r="U127" s="218"/>
    </row>
    <row r="128" spans="1:21" ht="28.8" x14ac:dyDescent="0.25">
      <c r="B128" s="784" t="s">
        <v>2073</v>
      </c>
      <c r="C128" s="785" t="s">
        <v>2121</v>
      </c>
      <c r="D128" s="785" t="s">
        <v>961</v>
      </c>
      <c r="E128" s="785" t="s">
        <v>2081</v>
      </c>
      <c r="F128" s="527"/>
      <c r="G128" s="527"/>
      <c r="H128" s="527"/>
      <c r="I128" s="787" t="s">
        <v>1037</v>
      </c>
      <c r="J128" s="527"/>
      <c r="K128" s="788" t="s">
        <v>2084</v>
      </c>
      <c r="L128" s="527"/>
      <c r="M128" s="527" t="s">
        <v>964</v>
      </c>
      <c r="N128" s="527" t="s">
        <v>964</v>
      </c>
      <c r="O128" s="527">
        <v>1</v>
      </c>
      <c r="P128" s="527" t="s">
        <v>964</v>
      </c>
      <c r="Q128" s="527" t="s">
        <v>964</v>
      </c>
      <c r="R128" s="527">
        <v>1</v>
      </c>
      <c r="S128" s="229"/>
      <c r="T128" s="229"/>
      <c r="U128" s="218"/>
    </row>
    <row r="129" spans="2:21" ht="33" customHeight="1" x14ac:dyDescent="0.25">
      <c r="B129" s="789"/>
      <c r="C129" s="790"/>
      <c r="D129" s="790"/>
      <c r="E129" s="790"/>
      <c r="F129" s="790"/>
      <c r="G129" s="791"/>
      <c r="H129" s="791"/>
      <c r="I129" s="792"/>
      <c r="J129" s="791"/>
      <c r="K129" s="791"/>
      <c r="L129" s="791"/>
      <c r="M129" s="791"/>
      <c r="N129" s="791"/>
      <c r="O129" s="791"/>
      <c r="P129" s="791"/>
      <c r="Q129" s="791"/>
      <c r="R129" s="791"/>
      <c r="S129" s="229"/>
      <c r="T129" s="229"/>
      <c r="U129" s="218"/>
    </row>
    <row r="130" spans="2:21" ht="14.4" x14ac:dyDescent="0.25">
      <c r="B130" s="502" t="s">
        <v>1942</v>
      </c>
      <c r="C130" s="502" t="s">
        <v>1859</v>
      </c>
      <c r="D130" s="498"/>
      <c r="E130" s="502"/>
      <c r="F130" s="502"/>
      <c r="G130" s="534"/>
      <c r="H130" s="534"/>
      <c r="I130" s="520"/>
      <c r="J130" s="534"/>
      <c r="K130" s="534"/>
      <c r="L130" s="534"/>
      <c r="M130" s="534"/>
      <c r="N130" s="534"/>
      <c r="O130" s="534"/>
      <c r="P130" s="534"/>
      <c r="Q130" s="534"/>
      <c r="R130" s="534"/>
      <c r="S130" s="229"/>
      <c r="T130" s="229"/>
      <c r="U130" s="218"/>
    </row>
    <row r="131" spans="2:21" ht="14.4" x14ac:dyDescent="0.3">
      <c r="B131" s="503"/>
      <c r="C131" s="502" t="s">
        <v>1860</v>
      </c>
      <c r="D131" s="499"/>
      <c r="E131" s="535"/>
      <c r="F131" s="535"/>
      <c r="G131" s="536"/>
      <c r="H131" s="536"/>
      <c r="I131" s="536"/>
      <c r="J131" s="536"/>
      <c r="K131" s="536"/>
      <c r="L131" s="536"/>
      <c r="M131" s="536"/>
      <c r="N131" s="536"/>
      <c r="O131" s="536"/>
      <c r="P131" s="536"/>
      <c r="Q131" s="536"/>
      <c r="R131" s="536"/>
      <c r="S131" s="229"/>
      <c r="T131" s="229"/>
      <c r="U131" s="218"/>
    </row>
    <row r="132" spans="2:21" ht="43.2" x14ac:dyDescent="0.3">
      <c r="B132" s="503"/>
      <c r="C132" s="802" t="s">
        <v>2098</v>
      </c>
      <c r="D132" s="500"/>
      <c r="E132" s="535"/>
      <c r="F132" s="535"/>
      <c r="G132" s="536"/>
      <c r="H132" s="536"/>
      <c r="I132" s="536"/>
      <c r="J132" s="536"/>
      <c r="K132" s="536"/>
      <c r="L132" s="536"/>
      <c r="M132" s="536"/>
      <c r="N132" s="536"/>
      <c r="O132" s="536"/>
      <c r="P132" s="536"/>
      <c r="Q132" s="536"/>
      <c r="R132" s="536"/>
      <c r="S132" s="229"/>
      <c r="T132" s="229"/>
      <c r="U132" s="218"/>
    </row>
    <row r="133" spans="2:21" ht="57.6" x14ac:dyDescent="0.3">
      <c r="B133" s="504"/>
      <c r="C133" s="505" t="s">
        <v>2096</v>
      </c>
      <c r="D133" s="501"/>
      <c r="E133" s="537"/>
      <c r="F133" s="537"/>
      <c r="G133" s="536"/>
      <c r="H133" s="536"/>
      <c r="I133" s="536"/>
      <c r="J133" s="536"/>
      <c r="K133" s="536"/>
      <c r="L133" s="536"/>
      <c r="M133" s="536"/>
      <c r="N133" s="536"/>
      <c r="O133" s="536"/>
      <c r="P133" s="536"/>
      <c r="Q133" s="536"/>
      <c r="R133" s="536"/>
      <c r="S133" s="229"/>
      <c r="T133" s="229"/>
      <c r="U133" s="218"/>
    </row>
    <row r="134" spans="2:21" ht="52.5" customHeight="1" x14ac:dyDescent="0.3">
      <c r="B134" s="504"/>
      <c r="C134" s="508" t="s">
        <v>1947</v>
      </c>
      <c r="D134" s="537"/>
      <c r="E134" s="537"/>
      <c r="F134" s="537"/>
      <c r="G134" s="536"/>
      <c r="H134" s="536"/>
      <c r="I134" s="536"/>
      <c r="J134" s="536"/>
      <c r="K134" s="536"/>
      <c r="L134" s="536"/>
      <c r="M134" s="536"/>
      <c r="N134" s="536"/>
      <c r="O134" s="536"/>
      <c r="P134" s="536"/>
      <c r="Q134" s="536"/>
      <c r="R134" s="536"/>
      <c r="S134" s="229"/>
      <c r="T134" s="229"/>
      <c r="U134" s="218"/>
    </row>
    <row r="135" spans="2:21" ht="14.4" x14ac:dyDescent="0.3">
      <c r="B135" s="504"/>
      <c r="C135" s="506"/>
      <c r="D135" s="537"/>
      <c r="E135" s="537"/>
      <c r="F135" s="537"/>
      <c r="G135" s="536"/>
      <c r="H135" s="536"/>
      <c r="I135" s="536"/>
      <c r="J135" s="536"/>
      <c r="K135" s="536"/>
      <c r="L135" s="536"/>
      <c r="M135" s="536"/>
      <c r="N135" s="536"/>
      <c r="O135" s="536"/>
      <c r="P135" s="536"/>
      <c r="Q135" s="536"/>
      <c r="R135" s="536"/>
      <c r="S135" s="229"/>
      <c r="T135" s="229"/>
      <c r="U135" s="218"/>
    </row>
    <row r="136" spans="2:21" ht="14.4" x14ac:dyDescent="0.3">
      <c r="B136" s="502"/>
      <c r="C136" s="502"/>
      <c r="D136" s="537"/>
      <c r="E136" s="537"/>
      <c r="F136" s="537"/>
      <c r="G136" s="536"/>
      <c r="H136" s="536"/>
      <c r="I136" s="536"/>
      <c r="J136" s="536"/>
      <c r="K136" s="536"/>
      <c r="L136" s="536"/>
      <c r="M136" s="536"/>
      <c r="N136" s="536"/>
      <c r="O136" s="536"/>
      <c r="P136" s="536"/>
      <c r="Q136" s="536"/>
      <c r="R136" s="536"/>
      <c r="S136" s="229"/>
      <c r="T136" s="229"/>
      <c r="U136" s="218"/>
    </row>
    <row r="137" spans="2:21" ht="14.4" x14ac:dyDescent="0.3">
      <c r="B137" s="504"/>
      <c r="C137" s="502"/>
      <c r="D137" s="537"/>
      <c r="E137" s="537"/>
      <c r="F137" s="537"/>
      <c r="G137" s="536"/>
      <c r="H137" s="536"/>
      <c r="I137" s="536"/>
      <c r="J137" s="536"/>
      <c r="K137" s="536"/>
      <c r="L137" s="536"/>
      <c r="M137" s="536"/>
      <c r="N137" s="536"/>
      <c r="O137" s="536"/>
      <c r="P137" s="536"/>
      <c r="Q137" s="536"/>
      <c r="R137" s="536"/>
      <c r="S137" s="229"/>
      <c r="T137" s="229"/>
      <c r="U137" s="218"/>
    </row>
    <row r="138" spans="2:21" ht="14.4" x14ac:dyDescent="0.3">
      <c r="B138" s="504"/>
      <c r="C138" s="502"/>
      <c r="D138" s="537"/>
      <c r="E138" s="537"/>
      <c r="F138" s="537"/>
      <c r="G138" s="536"/>
      <c r="H138" s="536"/>
      <c r="I138" s="536"/>
      <c r="J138" s="536"/>
      <c r="K138" s="536"/>
      <c r="L138" s="536"/>
      <c r="M138" s="536"/>
      <c r="N138" s="536"/>
      <c r="O138" s="536"/>
      <c r="P138" s="536"/>
      <c r="Q138" s="536"/>
      <c r="R138" s="536"/>
      <c r="S138" s="229"/>
      <c r="T138" s="229"/>
      <c r="U138" s="218"/>
    </row>
    <row r="139" spans="2:21" ht="14.4" x14ac:dyDescent="0.3">
      <c r="B139" s="504"/>
      <c r="C139" s="537"/>
      <c r="D139" s="537"/>
      <c r="E139" s="537"/>
      <c r="F139" s="537"/>
      <c r="G139" s="536"/>
      <c r="H139" s="536"/>
      <c r="I139" s="536"/>
      <c r="J139" s="536"/>
      <c r="K139" s="536"/>
      <c r="L139" s="536"/>
      <c r="M139" s="536"/>
      <c r="N139" s="536"/>
      <c r="O139" s="536"/>
      <c r="P139" s="536"/>
      <c r="Q139" s="536"/>
      <c r="R139" s="536"/>
      <c r="S139" s="229"/>
      <c r="T139" s="229"/>
      <c r="U139" s="218"/>
    </row>
    <row r="140" spans="2:21" s="232" customFormat="1" ht="9" customHeight="1" x14ac:dyDescent="0.25">
      <c r="B140" s="1168"/>
      <c r="C140" s="1168"/>
      <c r="D140" s="1168"/>
      <c r="E140" s="1168"/>
      <c r="F140" s="1168"/>
      <c r="G140" s="1168"/>
      <c r="H140" s="1168"/>
      <c r="I140" s="1168"/>
      <c r="J140" s="1168"/>
      <c r="K140" s="1168"/>
      <c r="L140" s="1168"/>
      <c r="M140" s="1168"/>
      <c r="N140" s="1168"/>
      <c r="O140" s="1168"/>
      <c r="P140" s="1168"/>
      <c r="Q140" s="1168"/>
      <c r="R140" s="1168"/>
      <c r="S140" s="230"/>
      <c r="T140" s="230"/>
      <c r="U140" s="231"/>
    </row>
    <row r="141" spans="2:21" ht="14.4" x14ac:dyDescent="0.3">
      <c r="B141" s="538"/>
      <c r="C141" s="539"/>
      <c r="D141" s="539"/>
      <c r="E141" s="539"/>
      <c r="F141" s="539"/>
      <c r="G141" s="539"/>
      <c r="H141" s="539"/>
      <c r="I141" s="539"/>
      <c r="J141" s="539"/>
      <c r="K141" s="539"/>
      <c r="L141" s="539"/>
      <c r="M141" s="539"/>
      <c r="N141" s="539"/>
      <c r="O141" s="539"/>
      <c r="P141" s="539"/>
      <c r="Q141" s="539"/>
      <c r="R141" s="539"/>
    </row>
    <row r="142" spans="2:21" ht="14.4" x14ac:dyDescent="0.3">
      <c r="B142" s="538"/>
      <c r="C142" s="539"/>
      <c r="D142" s="539"/>
      <c r="E142" s="539"/>
      <c r="F142" s="539"/>
      <c r="G142" s="539"/>
      <c r="H142" s="539"/>
      <c r="I142" s="539"/>
      <c r="J142" s="539"/>
      <c r="K142" s="539"/>
      <c r="L142" s="539"/>
      <c r="M142" s="539"/>
      <c r="N142" s="539"/>
      <c r="O142" s="539"/>
      <c r="P142" s="539"/>
      <c r="Q142" s="539"/>
      <c r="R142" s="539"/>
    </row>
    <row r="143" spans="2:21" ht="14.4" x14ac:dyDescent="0.3">
      <c r="B143" s="538"/>
      <c r="C143" s="539"/>
      <c r="D143" s="539"/>
      <c r="E143" s="539"/>
      <c r="F143" s="539"/>
      <c r="G143" s="539"/>
      <c r="H143" s="539"/>
      <c r="I143" s="539"/>
      <c r="J143" s="539"/>
      <c r="K143" s="539"/>
      <c r="L143" s="539"/>
      <c r="M143" s="539"/>
      <c r="N143" s="539"/>
      <c r="O143" s="539"/>
      <c r="P143" s="539"/>
      <c r="Q143" s="539"/>
      <c r="R143" s="539"/>
    </row>
    <row r="144" spans="2:21" ht="14.4" x14ac:dyDescent="0.3">
      <c r="B144" s="538"/>
      <c r="C144" s="539"/>
      <c r="D144" s="539"/>
      <c r="E144" s="539"/>
      <c r="F144" s="539"/>
      <c r="G144" s="539"/>
      <c r="H144" s="539"/>
      <c r="I144" s="539"/>
      <c r="J144" s="539"/>
      <c r="K144" s="539"/>
      <c r="L144" s="539"/>
      <c r="M144" s="539"/>
      <c r="N144" s="539"/>
      <c r="O144" s="539"/>
      <c r="P144" s="539"/>
      <c r="Q144" s="539"/>
      <c r="R144" s="539"/>
    </row>
    <row r="145" spans="2:18" ht="14.4" x14ac:dyDescent="0.3">
      <c r="B145" s="538"/>
      <c r="C145" s="539"/>
      <c r="D145" s="539"/>
      <c r="E145" s="539"/>
      <c r="F145" s="539"/>
      <c r="G145" s="539"/>
      <c r="H145" s="539"/>
      <c r="I145" s="539"/>
      <c r="J145" s="539"/>
      <c r="K145" s="539"/>
      <c r="L145" s="539"/>
      <c r="M145" s="539"/>
      <c r="N145" s="539"/>
      <c r="O145" s="539"/>
      <c r="P145" s="539"/>
      <c r="Q145" s="539"/>
      <c r="R145" s="539"/>
    </row>
    <row r="146" spans="2:18" ht="14.4" x14ac:dyDescent="0.3">
      <c r="B146" s="538"/>
      <c r="C146" s="539"/>
      <c r="D146" s="539"/>
      <c r="E146" s="539"/>
      <c r="F146" s="539"/>
      <c r="G146" s="539"/>
      <c r="H146" s="539"/>
      <c r="I146" s="539"/>
      <c r="J146" s="539"/>
      <c r="K146" s="539"/>
      <c r="L146" s="539"/>
      <c r="M146" s="539"/>
      <c r="N146" s="539"/>
      <c r="O146" s="539"/>
      <c r="P146" s="539"/>
      <c r="Q146" s="539"/>
      <c r="R146" s="539"/>
    </row>
    <row r="147" spans="2:18" ht="14.4" x14ac:dyDescent="0.3">
      <c r="B147" s="538"/>
      <c r="C147" s="539"/>
      <c r="D147" s="539"/>
      <c r="E147" s="539"/>
      <c r="F147" s="539"/>
      <c r="G147" s="539"/>
      <c r="H147" s="539"/>
      <c r="I147" s="539"/>
      <c r="J147" s="539"/>
      <c r="K147" s="539"/>
      <c r="L147" s="539"/>
      <c r="M147" s="539"/>
      <c r="N147" s="539"/>
      <c r="O147" s="539"/>
      <c r="P147" s="539"/>
      <c r="Q147" s="539"/>
      <c r="R147" s="539"/>
    </row>
    <row r="148" spans="2:18" ht="14.4" x14ac:dyDescent="0.3">
      <c r="B148" s="538"/>
      <c r="C148" s="539"/>
      <c r="D148" s="539"/>
      <c r="E148" s="539"/>
      <c r="F148" s="539"/>
      <c r="G148" s="539"/>
      <c r="H148" s="539"/>
      <c r="I148" s="539"/>
      <c r="J148" s="539"/>
      <c r="K148" s="539"/>
      <c r="L148" s="539"/>
      <c r="M148" s="539"/>
      <c r="N148" s="539"/>
      <c r="O148" s="539"/>
      <c r="P148" s="539"/>
      <c r="Q148" s="539"/>
      <c r="R148" s="539"/>
    </row>
    <row r="149" spans="2:18" ht="14.4" x14ac:dyDescent="0.3">
      <c r="B149" s="538"/>
      <c r="C149" s="539"/>
      <c r="D149" s="539"/>
      <c r="E149" s="539"/>
      <c r="F149" s="539"/>
      <c r="G149" s="539"/>
      <c r="H149" s="539"/>
      <c r="I149" s="539"/>
      <c r="J149" s="539"/>
      <c r="K149" s="539"/>
      <c r="L149" s="539"/>
      <c r="M149" s="539"/>
      <c r="N149" s="539"/>
      <c r="O149" s="539"/>
      <c r="P149" s="539"/>
      <c r="Q149" s="539"/>
      <c r="R149" s="539"/>
    </row>
    <row r="150" spans="2:18" ht="14.4" x14ac:dyDescent="0.3">
      <c r="B150" s="538"/>
      <c r="C150" s="539"/>
      <c r="D150" s="539"/>
      <c r="E150" s="539"/>
      <c r="F150" s="539"/>
      <c r="G150" s="539"/>
      <c r="H150" s="539"/>
      <c r="I150" s="539"/>
      <c r="J150" s="539"/>
      <c r="K150" s="539"/>
      <c r="L150" s="539"/>
      <c r="M150" s="539"/>
      <c r="N150" s="539"/>
      <c r="O150" s="539"/>
      <c r="P150" s="539"/>
      <c r="Q150" s="539"/>
      <c r="R150" s="539"/>
    </row>
    <row r="151" spans="2:18" ht="14.4" x14ac:dyDescent="0.3">
      <c r="B151" s="538"/>
      <c r="C151" s="539"/>
      <c r="D151" s="539"/>
      <c r="E151" s="539"/>
      <c r="F151" s="539"/>
      <c r="G151" s="539"/>
      <c r="H151" s="539"/>
      <c r="I151" s="539"/>
      <c r="J151" s="539"/>
      <c r="K151" s="539"/>
      <c r="L151" s="539"/>
      <c r="M151" s="539"/>
      <c r="N151" s="539"/>
      <c r="O151" s="539"/>
      <c r="P151" s="539"/>
      <c r="Q151" s="539"/>
      <c r="R151" s="539"/>
    </row>
    <row r="152" spans="2:18" ht="14.4" x14ac:dyDescent="0.3">
      <c r="B152" s="538"/>
      <c r="C152" s="539"/>
      <c r="D152" s="539"/>
      <c r="E152" s="539"/>
      <c r="F152" s="539"/>
      <c r="G152" s="539"/>
      <c r="H152" s="539"/>
      <c r="I152" s="539"/>
      <c r="J152" s="539"/>
      <c r="K152" s="539"/>
      <c r="L152" s="539"/>
      <c r="M152" s="539"/>
      <c r="N152" s="539"/>
      <c r="O152" s="539"/>
      <c r="P152" s="539"/>
      <c r="Q152" s="539"/>
      <c r="R152" s="539"/>
    </row>
    <row r="153" spans="2:18" ht="14.4" x14ac:dyDescent="0.3">
      <c r="B153" s="538"/>
      <c r="C153" s="539"/>
      <c r="D153" s="539"/>
      <c r="E153" s="539"/>
      <c r="F153" s="539"/>
      <c r="G153" s="539"/>
      <c r="H153" s="539"/>
      <c r="I153" s="539"/>
      <c r="J153" s="539"/>
      <c r="K153" s="539"/>
      <c r="L153" s="539"/>
      <c r="M153" s="539"/>
      <c r="N153" s="539"/>
      <c r="O153" s="539"/>
      <c r="P153" s="539"/>
      <c r="Q153" s="539"/>
      <c r="R153" s="539"/>
    </row>
    <row r="154" spans="2:18" ht="14.4" x14ac:dyDescent="0.3">
      <c r="B154" s="538"/>
      <c r="C154" s="539"/>
      <c r="D154" s="539"/>
      <c r="E154" s="539"/>
      <c r="F154" s="539"/>
      <c r="G154" s="539"/>
      <c r="H154" s="539"/>
      <c r="I154" s="539"/>
      <c r="J154" s="539"/>
      <c r="K154" s="539"/>
      <c r="L154" s="539"/>
      <c r="M154" s="539"/>
      <c r="N154" s="539"/>
      <c r="O154" s="539"/>
      <c r="P154" s="539"/>
      <c r="Q154" s="539"/>
      <c r="R154" s="539"/>
    </row>
    <row r="155" spans="2:18" ht="14.4" x14ac:dyDescent="0.3">
      <c r="B155" s="538"/>
      <c r="C155" s="539"/>
      <c r="D155" s="539"/>
      <c r="E155" s="539"/>
      <c r="F155" s="539"/>
      <c r="G155" s="539"/>
      <c r="H155" s="539"/>
      <c r="I155" s="539"/>
      <c r="J155" s="539"/>
      <c r="K155" s="539"/>
      <c r="L155" s="539"/>
      <c r="M155" s="539"/>
      <c r="N155" s="539"/>
      <c r="O155" s="539"/>
      <c r="P155" s="539"/>
      <c r="Q155" s="539"/>
      <c r="R155" s="539"/>
    </row>
    <row r="156" spans="2:18" ht="14.4" x14ac:dyDescent="0.3">
      <c r="B156" s="538"/>
      <c r="C156" s="539"/>
      <c r="D156" s="539"/>
      <c r="E156" s="539"/>
      <c r="F156" s="539"/>
      <c r="G156" s="539"/>
      <c r="H156" s="539"/>
      <c r="I156" s="539"/>
      <c r="J156" s="539"/>
      <c r="K156" s="539"/>
      <c r="L156" s="539"/>
      <c r="M156" s="539"/>
      <c r="N156" s="539"/>
      <c r="O156" s="539"/>
      <c r="P156" s="539"/>
      <c r="Q156" s="539"/>
      <c r="R156" s="539"/>
    </row>
    <row r="157" spans="2:18" ht="14.4" x14ac:dyDescent="0.3">
      <c r="B157" s="538"/>
      <c r="C157" s="539"/>
      <c r="D157" s="539"/>
      <c r="E157" s="539"/>
      <c r="F157" s="539"/>
      <c r="G157" s="539"/>
      <c r="H157" s="539"/>
      <c r="I157" s="539"/>
      <c r="J157" s="539"/>
      <c r="K157" s="539"/>
      <c r="L157" s="539"/>
      <c r="M157" s="539"/>
      <c r="N157" s="539"/>
      <c r="O157" s="539"/>
      <c r="P157" s="539"/>
      <c r="Q157" s="539"/>
      <c r="R157" s="539"/>
    </row>
    <row r="158" spans="2:18" ht="14.4" x14ac:dyDescent="0.3">
      <c r="B158" s="538"/>
      <c r="C158" s="539"/>
      <c r="D158" s="539"/>
      <c r="E158" s="539"/>
      <c r="F158" s="539"/>
      <c r="G158" s="539"/>
      <c r="H158" s="539"/>
      <c r="I158" s="539"/>
      <c r="J158" s="539"/>
      <c r="K158" s="539"/>
      <c r="L158" s="539"/>
      <c r="M158" s="539"/>
      <c r="N158" s="539"/>
      <c r="O158" s="539"/>
      <c r="P158" s="539"/>
      <c r="Q158" s="539"/>
      <c r="R158" s="539"/>
    </row>
    <row r="159" spans="2:18" ht="14.4" x14ac:dyDescent="0.3">
      <c r="B159" s="538"/>
      <c r="C159" s="539"/>
      <c r="D159" s="539"/>
      <c r="E159" s="539"/>
      <c r="F159" s="539"/>
      <c r="G159" s="539"/>
      <c r="H159" s="539"/>
      <c r="I159" s="539"/>
      <c r="J159" s="539"/>
      <c r="K159" s="539"/>
      <c r="L159" s="539"/>
      <c r="M159" s="539"/>
      <c r="N159" s="539"/>
      <c r="O159" s="539"/>
      <c r="P159" s="539"/>
      <c r="Q159" s="539"/>
      <c r="R159" s="539"/>
    </row>
    <row r="160" spans="2:18" ht="14.4" x14ac:dyDescent="0.3">
      <c r="B160" s="538"/>
      <c r="C160" s="539"/>
      <c r="D160" s="539"/>
      <c r="E160" s="539"/>
      <c r="F160" s="539"/>
      <c r="G160" s="539"/>
      <c r="H160" s="539"/>
      <c r="I160" s="539"/>
      <c r="J160" s="539"/>
      <c r="K160" s="539"/>
      <c r="L160" s="539"/>
      <c r="M160" s="539"/>
      <c r="N160" s="539"/>
      <c r="O160" s="539"/>
      <c r="P160" s="539"/>
      <c r="Q160" s="539"/>
      <c r="R160" s="539"/>
    </row>
    <row r="161" spans="2:18" ht="14.4" x14ac:dyDescent="0.3">
      <c r="B161" s="538"/>
      <c r="C161" s="539"/>
      <c r="D161" s="539"/>
      <c r="E161" s="539"/>
      <c r="F161" s="539"/>
      <c r="G161" s="539"/>
      <c r="H161" s="539"/>
      <c r="I161" s="539"/>
      <c r="J161" s="539"/>
      <c r="K161" s="539"/>
      <c r="L161" s="539"/>
      <c r="M161" s="539"/>
      <c r="N161" s="539"/>
      <c r="O161" s="539"/>
      <c r="P161" s="539"/>
      <c r="Q161" s="539"/>
      <c r="R161" s="539"/>
    </row>
    <row r="162" spans="2:18" ht="14.4" x14ac:dyDescent="0.3">
      <c r="B162" s="538"/>
      <c r="C162" s="539"/>
      <c r="D162" s="539"/>
      <c r="E162" s="539"/>
      <c r="F162" s="539"/>
      <c r="G162" s="539"/>
      <c r="H162" s="539"/>
      <c r="I162" s="539"/>
      <c r="J162" s="539"/>
      <c r="K162" s="539"/>
      <c r="L162" s="539"/>
      <c r="M162" s="539"/>
      <c r="N162" s="539"/>
      <c r="O162" s="539"/>
      <c r="P162" s="539"/>
      <c r="Q162" s="539"/>
      <c r="R162" s="539"/>
    </row>
    <row r="163" spans="2:18" ht="14.4" x14ac:dyDescent="0.3">
      <c r="B163" s="538"/>
      <c r="C163" s="539"/>
      <c r="D163" s="539"/>
      <c r="E163" s="539"/>
      <c r="F163" s="539"/>
      <c r="G163" s="539"/>
      <c r="H163" s="539"/>
      <c r="I163" s="539"/>
      <c r="J163" s="539"/>
      <c r="K163" s="539"/>
      <c r="L163" s="539"/>
      <c r="M163" s="539"/>
      <c r="N163" s="539"/>
      <c r="O163" s="539"/>
      <c r="P163" s="539"/>
      <c r="Q163" s="539"/>
      <c r="R163" s="539"/>
    </row>
    <row r="164" spans="2:18" ht="14.4" x14ac:dyDescent="0.3">
      <c r="B164" s="538"/>
      <c r="C164" s="539"/>
      <c r="D164" s="539"/>
      <c r="E164" s="539"/>
      <c r="F164" s="539"/>
      <c r="G164" s="539"/>
      <c r="H164" s="539"/>
      <c r="I164" s="539"/>
      <c r="J164" s="539"/>
      <c r="K164" s="539"/>
      <c r="L164" s="539"/>
      <c r="M164" s="539"/>
      <c r="N164" s="539"/>
      <c r="O164" s="539"/>
      <c r="P164" s="539"/>
      <c r="Q164" s="539"/>
      <c r="R164" s="539"/>
    </row>
    <row r="165" spans="2:18" ht="14.4" x14ac:dyDescent="0.3">
      <c r="B165" s="538"/>
      <c r="C165" s="539"/>
      <c r="D165" s="539"/>
      <c r="E165" s="539"/>
      <c r="F165" s="539"/>
      <c r="G165" s="539"/>
      <c r="H165" s="539"/>
      <c r="I165" s="539"/>
      <c r="J165" s="539"/>
      <c r="K165" s="539"/>
      <c r="L165" s="539"/>
      <c r="M165" s="539"/>
      <c r="N165" s="539"/>
      <c r="O165" s="539"/>
      <c r="P165" s="539"/>
      <c r="Q165" s="539"/>
      <c r="R165" s="539"/>
    </row>
    <row r="166" spans="2:18" ht="14.4" x14ac:dyDescent="0.3">
      <c r="B166" s="538"/>
      <c r="C166" s="539"/>
      <c r="D166" s="539"/>
      <c r="E166" s="539"/>
      <c r="F166" s="539"/>
      <c r="G166" s="539"/>
      <c r="H166" s="539"/>
      <c r="I166" s="539"/>
      <c r="J166" s="539"/>
      <c r="K166" s="539"/>
      <c r="L166" s="539"/>
      <c r="M166" s="539"/>
      <c r="N166" s="539"/>
      <c r="O166" s="539"/>
      <c r="P166" s="539"/>
      <c r="Q166" s="539"/>
      <c r="R166" s="539"/>
    </row>
    <row r="167" spans="2:18" ht="14.4" x14ac:dyDescent="0.3">
      <c r="B167" s="538"/>
      <c r="C167" s="539"/>
      <c r="D167" s="539"/>
      <c r="E167" s="539"/>
      <c r="F167" s="539"/>
      <c r="G167" s="539"/>
      <c r="H167" s="539"/>
      <c r="I167" s="539"/>
      <c r="J167" s="539"/>
      <c r="K167" s="539"/>
      <c r="L167" s="539"/>
      <c r="M167" s="539"/>
      <c r="N167" s="539"/>
      <c r="O167" s="539"/>
      <c r="P167" s="539"/>
      <c r="Q167" s="539"/>
      <c r="R167" s="539"/>
    </row>
    <row r="168" spans="2:18" ht="14.4" x14ac:dyDescent="0.3">
      <c r="B168" s="538"/>
      <c r="C168" s="539"/>
      <c r="D168" s="539"/>
      <c r="E168" s="539"/>
      <c r="F168" s="539"/>
      <c r="G168" s="539"/>
      <c r="H168" s="539"/>
      <c r="I168" s="539"/>
      <c r="J168" s="539"/>
      <c r="K168" s="539"/>
      <c r="L168" s="539"/>
      <c r="M168" s="539"/>
      <c r="N168" s="539"/>
      <c r="O168" s="539"/>
      <c r="P168" s="539"/>
      <c r="Q168" s="539"/>
      <c r="R168" s="539"/>
    </row>
    <row r="169" spans="2:18" ht="14.4" x14ac:dyDescent="0.3">
      <c r="B169" s="538"/>
      <c r="C169" s="539"/>
      <c r="D169" s="539"/>
      <c r="E169" s="539"/>
      <c r="F169" s="539"/>
      <c r="G169" s="539"/>
      <c r="H169" s="539"/>
      <c r="I169" s="539"/>
      <c r="J169" s="539"/>
      <c r="K169" s="539"/>
      <c r="L169" s="539"/>
      <c r="M169" s="539"/>
      <c r="N169" s="539"/>
      <c r="O169" s="539"/>
      <c r="P169" s="539"/>
      <c r="Q169" s="539"/>
      <c r="R169" s="539"/>
    </row>
    <row r="170" spans="2:18" ht="14.4" x14ac:dyDescent="0.3">
      <c r="B170" s="538"/>
      <c r="C170" s="539"/>
      <c r="D170" s="539"/>
      <c r="E170" s="539"/>
      <c r="F170" s="539"/>
      <c r="G170" s="539"/>
      <c r="H170" s="539"/>
      <c r="I170" s="539"/>
      <c r="J170" s="539"/>
      <c r="K170" s="539"/>
      <c r="L170" s="539"/>
      <c r="M170" s="539"/>
      <c r="N170" s="539"/>
      <c r="O170" s="539"/>
      <c r="P170" s="539"/>
      <c r="Q170" s="539"/>
      <c r="R170" s="539"/>
    </row>
    <row r="171" spans="2:18" ht="14.4" x14ac:dyDescent="0.3">
      <c r="B171" s="538"/>
      <c r="C171" s="539"/>
      <c r="D171" s="539"/>
      <c r="E171" s="539"/>
      <c r="F171" s="539"/>
      <c r="G171" s="539"/>
      <c r="H171" s="539"/>
      <c r="I171" s="539"/>
      <c r="J171" s="539"/>
      <c r="K171" s="539"/>
      <c r="L171" s="539"/>
      <c r="M171" s="539"/>
      <c r="N171" s="539"/>
      <c r="O171" s="539"/>
      <c r="P171" s="539"/>
      <c r="Q171" s="539"/>
      <c r="R171" s="539"/>
    </row>
    <row r="172" spans="2:18" ht="14.4" x14ac:dyDescent="0.3">
      <c r="B172" s="538"/>
      <c r="C172" s="539"/>
      <c r="D172" s="539"/>
      <c r="E172" s="539"/>
      <c r="F172" s="539"/>
      <c r="G172" s="539"/>
      <c r="H172" s="539"/>
      <c r="I172" s="539"/>
      <c r="J172" s="539"/>
      <c r="K172" s="539"/>
      <c r="L172" s="539"/>
      <c r="M172" s="539"/>
      <c r="N172" s="539"/>
      <c r="O172" s="539"/>
      <c r="P172" s="539"/>
      <c r="Q172" s="539"/>
      <c r="R172" s="539"/>
    </row>
    <row r="173" spans="2:18" ht="14.4" x14ac:dyDescent="0.3">
      <c r="B173" s="538"/>
      <c r="C173" s="539"/>
      <c r="D173" s="539"/>
      <c r="E173" s="539"/>
      <c r="F173" s="539"/>
      <c r="G173" s="539"/>
      <c r="H173" s="539"/>
      <c r="I173" s="539"/>
      <c r="J173" s="539"/>
      <c r="K173" s="539"/>
      <c r="L173" s="539"/>
      <c r="M173" s="539"/>
      <c r="N173" s="539"/>
      <c r="O173" s="539"/>
      <c r="P173" s="539"/>
      <c r="Q173" s="539"/>
      <c r="R173" s="539"/>
    </row>
    <row r="174" spans="2:18" ht="14.4" x14ac:dyDescent="0.3">
      <c r="B174" s="538"/>
      <c r="C174" s="539"/>
      <c r="D174" s="539"/>
      <c r="E174" s="539"/>
      <c r="F174" s="539"/>
      <c r="G174" s="539"/>
      <c r="H174" s="539"/>
      <c r="I174" s="539"/>
      <c r="J174" s="539"/>
      <c r="K174" s="539"/>
      <c r="L174" s="539"/>
      <c r="M174" s="539"/>
      <c r="N174" s="539"/>
      <c r="O174" s="539"/>
      <c r="P174" s="539"/>
      <c r="Q174" s="539"/>
      <c r="R174" s="539"/>
    </row>
    <row r="175" spans="2:18" ht="14.4" x14ac:dyDescent="0.3">
      <c r="B175" s="538"/>
      <c r="C175" s="539"/>
      <c r="D175" s="539"/>
      <c r="E175" s="539"/>
      <c r="F175" s="539"/>
      <c r="G175" s="539"/>
      <c r="H175" s="539"/>
      <c r="I175" s="539"/>
      <c r="J175" s="539"/>
      <c r="K175" s="539"/>
      <c r="L175" s="539"/>
      <c r="M175" s="539"/>
      <c r="N175" s="539"/>
      <c r="O175" s="539"/>
      <c r="P175" s="539"/>
      <c r="Q175" s="539"/>
      <c r="R175" s="539"/>
    </row>
    <row r="176" spans="2:18" ht="14.4" x14ac:dyDescent="0.3">
      <c r="B176" s="538"/>
      <c r="C176" s="539"/>
      <c r="D176" s="539"/>
      <c r="E176" s="539"/>
      <c r="F176" s="539"/>
      <c r="G176" s="539"/>
      <c r="H176" s="539"/>
      <c r="I176" s="539"/>
      <c r="J176" s="539"/>
      <c r="K176" s="539"/>
      <c r="L176" s="539"/>
      <c r="M176" s="539"/>
      <c r="N176" s="539"/>
      <c r="O176" s="539"/>
      <c r="P176" s="539"/>
      <c r="Q176" s="539"/>
      <c r="R176" s="539"/>
    </row>
    <row r="177" spans="2:18" ht="14.4" x14ac:dyDescent="0.3">
      <c r="B177" s="538"/>
      <c r="C177" s="539"/>
      <c r="D177" s="539"/>
      <c r="E177" s="539"/>
      <c r="F177" s="539"/>
      <c r="G177" s="539"/>
      <c r="H177" s="539"/>
      <c r="I177" s="539"/>
      <c r="J177" s="539"/>
      <c r="K177" s="539"/>
      <c r="L177" s="539"/>
      <c r="M177" s="539"/>
      <c r="N177" s="539"/>
      <c r="O177" s="539"/>
      <c r="P177" s="539"/>
      <c r="Q177" s="539"/>
      <c r="R177" s="539"/>
    </row>
    <row r="178" spans="2:18" ht="14.4" x14ac:dyDescent="0.3">
      <c r="B178" s="538"/>
      <c r="C178" s="539"/>
      <c r="D178" s="539"/>
      <c r="E178" s="539"/>
      <c r="F178" s="539"/>
      <c r="G178" s="539"/>
      <c r="H178" s="539"/>
      <c r="I178" s="539"/>
      <c r="J178" s="539"/>
      <c r="K178" s="539"/>
      <c r="L178" s="539"/>
      <c r="M178" s="539"/>
      <c r="N178" s="539"/>
      <c r="O178" s="539"/>
      <c r="P178" s="539"/>
      <c r="Q178" s="539"/>
      <c r="R178" s="539"/>
    </row>
    <row r="179" spans="2:18" ht="14.4" x14ac:dyDescent="0.3">
      <c r="B179" s="538"/>
      <c r="C179" s="539"/>
      <c r="D179" s="539"/>
      <c r="E179" s="539"/>
      <c r="F179" s="539"/>
      <c r="G179" s="539"/>
      <c r="H179" s="539"/>
      <c r="I179" s="539"/>
      <c r="J179" s="539"/>
      <c r="K179" s="539"/>
      <c r="L179" s="539"/>
      <c r="M179" s="539"/>
      <c r="N179" s="539"/>
      <c r="O179" s="539"/>
      <c r="P179" s="539"/>
      <c r="Q179" s="539"/>
      <c r="R179" s="539"/>
    </row>
    <row r="180" spans="2:18" ht="14.4" x14ac:dyDescent="0.3">
      <c r="B180" s="538"/>
      <c r="C180" s="539"/>
      <c r="D180" s="539"/>
      <c r="E180" s="539"/>
      <c r="F180" s="539"/>
      <c r="G180" s="539"/>
      <c r="H180" s="539"/>
      <c r="I180" s="539"/>
      <c r="J180" s="539"/>
      <c r="K180" s="539"/>
      <c r="L180" s="539"/>
      <c r="M180" s="539"/>
      <c r="N180" s="539"/>
      <c r="O180" s="539"/>
      <c r="P180" s="539"/>
      <c r="Q180" s="539"/>
      <c r="R180" s="539"/>
    </row>
    <row r="181" spans="2:18" ht="14.4" x14ac:dyDescent="0.3">
      <c r="B181" s="538"/>
      <c r="C181" s="539"/>
      <c r="D181" s="539"/>
      <c r="E181" s="539"/>
      <c r="F181" s="539"/>
      <c r="G181" s="539"/>
      <c r="H181" s="539"/>
      <c r="I181" s="539"/>
      <c r="J181" s="539"/>
      <c r="K181" s="539"/>
      <c r="L181" s="539"/>
      <c r="M181" s="539"/>
      <c r="N181" s="539"/>
      <c r="O181" s="539"/>
      <c r="P181" s="539"/>
      <c r="Q181" s="539"/>
      <c r="R181" s="539"/>
    </row>
    <row r="182" spans="2:18" ht="14.4" x14ac:dyDescent="0.3">
      <c r="B182" s="538"/>
      <c r="C182" s="539"/>
      <c r="D182" s="539"/>
      <c r="E182" s="539"/>
      <c r="F182" s="539"/>
      <c r="G182" s="539"/>
      <c r="H182" s="539"/>
      <c r="I182" s="539"/>
      <c r="J182" s="539"/>
      <c r="K182" s="539"/>
      <c r="L182" s="539"/>
      <c r="M182" s="539"/>
      <c r="N182" s="539"/>
      <c r="O182" s="539"/>
      <c r="P182" s="539"/>
      <c r="Q182" s="539"/>
      <c r="R182" s="539"/>
    </row>
    <row r="183" spans="2:18" ht="14.4" x14ac:dyDescent="0.3">
      <c r="B183" s="538"/>
      <c r="C183" s="539"/>
      <c r="D183" s="539"/>
      <c r="E183" s="539"/>
      <c r="F183" s="539"/>
      <c r="G183" s="539"/>
      <c r="H183" s="539"/>
      <c r="I183" s="539"/>
      <c r="J183" s="539"/>
      <c r="K183" s="539"/>
      <c r="L183" s="539"/>
      <c r="M183" s="539"/>
      <c r="N183" s="539"/>
      <c r="O183" s="539"/>
      <c r="P183" s="539"/>
      <c r="Q183" s="539"/>
      <c r="R183" s="539"/>
    </row>
    <row r="184" spans="2:18" ht="14.4" x14ac:dyDescent="0.3">
      <c r="B184" s="538"/>
      <c r="C184" s="539"/>
      <c r="D184" s="539"/>
      <c r="E184" s="539"/>
      <c r="F184" s="539"/>
      <c r="G184" s="539"/>
      <c r="H184" s="539"/>
      <c r="I184" s="539"/>
      <c r="J184" s="539"/>
      <c r="K184" s="539"/>
      <c r="L184" s="539"/>
      <c r="M184" s="539"/>
      <c r="N184" s="539"/>
      <c r="O184" s="539"/>
      <c r="P184" s="539"/>
      <c r="Q184" s="539"/>
      <c r="R184" s="539"/>
    </row>
    <row r="185" spans="2:18" ht="14.4" x14ac:dyDescent="0.3">
      <c r="B185" s="538"/>
      <c r="C185" s="539"/>
      <c r="D185" s="539"/>
      <c r="E185" s="539"/>
      <c r="F185" s="539"/>
      <c r="G185" s="539"/>
      <c r="H185" s="539"/>
      <c r="I185" s="539"/>
      <c r="J185" s="539"/>
      <c r="K185" s="539"/>
      <c r="L185" s="539"/>
      <c r="M185" s="539"/>
      <c r="N185" s="539"/>
      <c r="O185" s="539"/>
      <c r="P185" s="539"/>
      <c r="Q185" s="539"/>
      <c r="R185" s="539"/>
    </row>
    <row r="186" spans="2:18" ht="14.4" x14ac:dyDescent="0.3">
      <c r="B186" s="538"/>
      <c r="C186" s="539"/>
      <c r="D186" s="539"/>
      <c r="E186" s="539"/>
      <c r="F186" s="539"/>
      <c r="G186" s="539"/>
      <c r="H186" s="539"/>
      <c r="I186" s="539"/>
      <c r="J186" s="539"/>
      <c r="K186" s="539"/>
      <c r="L186" s="539"/>
      <c r="M186" s="539"/>
      <c r="N186" s="539"/>
      <c r="O186" s="539"/>
      <c r="P186" s="539"/>
      <c r="Q186" s="539"/>
      <c r="R186" s="539"/>
    </row>
    <row r="187" spans="2:18" ht="14.4" x14ac:dyDescent="0.3">
      <c r="B187" s="538"/>
      <c r="C187" s="539"/>
      <c r="D187" s="539"/>
      <c r="E187" s="539"/>
      <c r="F187" s="539"/>
      <c r="G187" s="539"/>
      <c r="H187" s="539"/>
      <c r="I187" s="539"/>
      <c r="J187" s="539"/>
      <c r="K187" s="539"/>
      <c r="L187" s="539"/>
      <c r="M187" s="539"/>
      <c r="N187" s="539"/>
      <c r="O187" s="539"/>
      <c r="P187" s="539"/>
      <c r="Q187" s="539"/>
      <c r="R187" s="539"/>
    </row>
    <row r="188" spans="2:18" ht="14.4" x14ac:dyDescent="0.3">
      <c r="B188" s="538"/>
      <c r="C188" s="539"/>
      <c r="D188" s="539"/>
      <c r="E188" s="539"/>
      <c r="F188" s="539"/>
      <c r="G188" s="539"/>
      <c r="H188" s="539"/>
      <c r="I188" s="539"/>
      <c r="J188" s="539"/>
      <c r="K188" s="539"/>
      <c r="L188" s="539"/>
      <c r="M188" s="539"/>
      <c r="N188" s="539"/>
      <c r="O188" s="539"/>
      <c r="P188" s="539"/>
      <c r="Q188" s="539"/>
      <c r="R188" s="539"/>
    </row>
    <row r="189" spans="2:18" ht="14.4" x14ac:dyDescent="0.3">
      <c r="B189" s="538"/>
      <c r="C189" s="539"/>
      <c r="D189" s="539"/>
      <c r="E189" s="539"/>
      <c r="F189" s="539"/>
      <c r="G189" s="539"/>
      <c r="H189" s="539"/>
      <c r="I189" s="539"/>
      <c r="J189" s="539"/>
      <c r="K189" s="539"/>
      <c r="L189" s="539"/>
      <c r="M189" s="539"/>
      <c r="N189" s="539"/>
      <c r="O189" s="539"/>
      <c r="P189" s="539"/>
      <c r="Q189" s="539"/>
      <c r="R189" s="539"/>
    </row>
    <row r="190" spans="2:18" ht="14.4" x14ac:dyDescent="0.3">
      <c r="B190" s="538"/>
      <c r="C190" s="539"/>
      <c r="D190" s="539"/>
      <c r="E190" s="539"/>
      <c r="F190" s="539"/>
      <c r="G190" s="539"/>
      <c r="H190" s="539"/>
      <c r="I190" s="539"/>
      <c r="J190" s="539"/>
      <c r="K190" s="539"/>
      <c r="L190" s="539"/>
      <c r="M190" s="539"/>
      <c r="N190" s="539"/>
      <c r="O190" s="539"/>
      <c r="P190" s="539"/>
      <c r="Q190" s="539"/>
      <c r="R190" s="539"/>
    </row>
    <row r="191" spans="2:18" ht="14.4" x14ac:dyDescent="0.3">
      <c r="B191" s="538"/>
      <c r="C191" s="539"/>
      <c r="D191" s="539"/>
      <c r="E191" s="539"/>
      <c r="F191" s="539"/>
      <c r="G191" s="539"/>
      <c r="H191" s="539"/>
      <c r="I191" s="539"/>
      <c r="J191" s="539"/>
      <c r="K191" s="539"/>
      <c r="L191" s="539"/>
      <c r="M191" s="539"/>
      <c r="N191" s="539"/>
      <c r="O191" s="539"/>
      <c r="P191" s="539"/>
      <c r="Q191" s="539"/>
      <c r="R191" s="539"/>
    </row>
    <row r="192" spans="2:18" ht="14.4" x14ac:dyDescent="0.3">
      <c r="B192" s="538"/>
      <c r="C192" s="539"/>
      <c r="D192" s="539"/>
      <c r="E192" s="539"/>
      <c r="F192" s="539"/>
      <c r="G192" s="539"/>
      <c r="H192" s="539"/>
      <c r="I192" s="539"/>
      <c r="J192" s="539"/>
      <c r="K192" s="539"/>
      <c r="L192" s="539"/>
      <c r="M192" s="539"/>
      <c r="N192" s="539"/>
      <c r="O192" s="539"/>
      <c r="P192" s="539"/>
      <c r="Q192" s="539"/>
      <c r="R192" s="539"/>
    </row>
    <row r="193" spans="2:18" ht="14.4" x14ac:dyDescent="0.3">
      <c r="B193" s="538"/>
      <c r="C193" s="539"/>
      <c r="D193" s="539"/>
      <c r="E193" s="539"/>
      <c r="F193" s="539"/>
      <c r="G193" s="539"/>
      <c r="H193" s="539"/>
      <c r="I193" s="539"/>
      <c r="J193" s="539"/>
      <c r="K193" s="539"/>
      <c r="L193" s="539"/>
      <c r="M193" s="539"/>
      <c r="N193" s="539"/>
      <c r="O193" s="539"/>
      <c r="P193" s="539"/>
      <c r="Q193" s="539"/>
      <c r="R193" s="539"/>
    </row>
    <row r="194" spans="2:18" ht="14.4" x14ac:dyDescent="0.3">
      <c r="B194" s="538"/>
      <c r="C194" s="539"/>
      <c r="D194" s="539"/>
      <c r="E194" s="539"/>
      <c r="F194" s="539"/>
      <c r="G194" s="539"/>
      <c r="H194" s="539"/>
      <c r="I194" s="539"/>
      <c r="J194" s="539"/>
      <c r="K194" s="539"/>
      <c r="L194" s="539"/>
      <c r="M194" s="539"/>
      <c r="N194" s="539"/>
      <c r="O194" s="539"/>
      <c r="P194" s="539"/>
      <c r="Q194" s="539"/>
      <c r="R194" s="539"/>
    </row>
    <row r="195" spans="2:18" ht="14.4" x14ac:dyDescent="0.3">
      <c r="B195" s="538"/>
      <c r="C195" s="539"/>
      <c r="D195" s="539"/>
      <c r="E195" s="539"/>
      <c r="F195" s="539"/>
      <c r="G195" s="539"/>
      <c r="H195" s="539"/>
      <c r="I195" s="539"/>
      <c r="J195" s="539"/>
      <c r="K195" s="539"/>
      <c r="L195" s="539"/>
      <c r="M195" s="539"/>
      <c r="N195" s="539"/>
      <c r="O195" s="539"/>
      <c r="P195" s="539"/>
      <c r="Q195" s="539"/>
      <c r="R195" s="539"/>
    </row>
    <row r="196" spans="2:18" ht="14.4" x14ac:dyDescent="0.3">
      <c r="B196" s="538"/>
      <c r="C196" s="539"/>
      <c r="D196" s="539"/>
      <c r="E196" s="539"/>
      <c r="F196" s="539"/>
      <c r="G196" s="539"/>
      <c r="H196" s="539"/>
      <c r="I196" s="539"/>
      <c r="J196" s="539"/>
      <c r="K196" s="539"/>
      <c r="L196" s="539"/>
      <c r="M196" s="539"/>
      <c r="N196" s="539"/>
      <c r="O196" s="539"/>
      <c r="P196" s="539"/>
      <c r="Q196" s="539"/>
      <c r="R196" s="539"/>
    </row>
    <row r="197" spans="2:18" ht="14.4" x14ac:dyDescent="0.3">
      <c r="B197" s="538"/>
      <c r="C197" s="539"/>
      <c r="D197" s="539"/>
      <c r="E197" s="539"/>
      <c r="F197" s="539"/>
      <c r="G197" s="539"/>
      <c r="H197" s="539"/>
      <c r="I197" s="539"/>
      <c r="J197" s="539"/>
      <c r="K197" s="539"/>
      <c r="L197" s="539"/>
      <c r="M197" s="539"/>
      <c r="N197" s="539"/>
      <c r="O197" s="539"/>
      <c r="P197" s="539"/>
      <c r="Q197" s="539"/>
      <c r="R197" s="539"/>
    </row>
    <row r="198" spans="2:18" ht="14.4" x14ac:dyDescent="0.3">
      <c r="B198" s="538"/>
      <c r="C198" s="539"/>
      <c r="D198" s="539"/>
      <c r="E198" s="539"/>
      <c r="F198" s="539"/>
      <c r="G198" s="539"/>
      <c r="H198" s="539"/>
      <c r="I198" s="539"/>
      <c r="J198" s="539"/>
      <c r="K198" s="539"/>
      <c r="L198" s="539"/>
      <c r="M198" s="539"/>
      <c r="N198" s="539"/>
      <c r="O198" s="539"/>
      <c r="P198" s="539"/>
      <c r="Q198" s="539"/>
      <c r="R198" s="539"/>
    </row>
    <row r="199" spans="2:18" ht="14.4" x14ac:dyDescent="0.3">
      <c r="B199" s="538"/>
      <c r="C199" s="539"/>
      <c r="D199" s="539"/>
      <c r="E199" s="539"/>
      <c r="F199" s="539"/>
      <c r="G199" s="539"/>
      <c r="H199" s="539"/>
      <c r="I199" s="539"/>
      <c r="J199" s="539"/>
      <c r="K199" s="539"/>
      <c r="L199" s="539"/>
      <c r="M199" s="539"/>
      <c r="N199" s="539"/>
      <c r="O199" s="539"/>
      <c r="P199" s="539"/>
      <c r="Q199" s="539"/>
      <c r="R199" s="539"/>
    </row>
    <row r="200" spans="2:18" ht="14.4" x14ac:dyDescent="0.3">
      <c r="B200" s="538"/>
      <c r="C200" s="539"/>
      <c r="D200" s="539"/>
      <c r="E200" s="539"/>
      <c r="F200" s="539"/>
      <c r="G200" s="539"/>
      <c r="H200" s="539"/>
      <c r="I200" s="539"/>
      <c r="J200" s="539"/>
      <c r="K200" s="539"/>
      <c r="L200" s="539"/>
      <c r="M200" s="539"/>
      <c r="N200" s="539"/>
      <c r="O200" s="539"/>
      <c r="P200" s="539"/>
      <c r="Q200" s="539"/>
      <c r="R200" s="539"/>
    </row>
    <row r="201" spans="2:18" ht="14.4" x14ac:dyDescent="0.3">
      <c r="B201" s="538"/>
      <c r="C201" s="539"/>
      <c r="D201" s="539"/>
      <c r="E201" s="539"/>
      <c r="F201" s="539"/>
      <c r="G201" s="539"/>
      <c r="H201" s="539"/>
      <c r="I201" s="539"/>
      <c r="J201" s="539"/>
      <c r="K201" s="539"/>
      <c r="L201" s="539"/>
      <c r="M201" s="539"/>
      <c r="N201" s="539"/>
      <c r="O201" s="539"/>
      <c r="P201" s="539"/>
      <c r="Q201" s="539"/>
      <c r="R201" s="539"/>
    </row>
    <row r="202" spans="2:18" ht="14.4" x14ac:dyDescent="0.3">
      <c r="B202" s="538"/>
      <c r="C202" s="539"/>
      <c r="D202" s="539"/>
      <c r="E202" s="539"/>
      <c r="F202" s="539"/>
      <c r="G202" s="539"/>
      <c r="H202" s="539"/>
      <c r="I202" s="539"/>
      <c r="J202" s="539"/>
      <c r="K202" s="539"/>
      <c r="L202" s="539"/>
      <c r="M202" s="539"/>
      <c r="N202" s="539"/>
      <c r="O202" s="539"/>
      <c r="P202" s="539"/>
      <c r="Q202" s="539"/>
      <c r="R202" s="539"/>
    </row>
    <row r="203" spans="2:18" ht="14.4" x14ac:dyDescent="0.3">
      <c r="B203" s="538"/>
      <c r="C203" s="539"/>
      <c r="D203" s="539"/>
      <c r="E203" s="539"/>
      <c r="F203" s="539"/>
      <c r="G203" s="539"/>
      <c r="H203" s="539"/>
      <c r="I203" s="539"/>
      <c r="J203" s="539"/>
      <c r="K203" s="539"/>
      <c r="L203" s="539"/>
      <c r="M203" s="539"/>
      <c r="N203" s="539"/>
      <c r="O203" s="539"/>
      <c r="P203" s="539"/>
      <c r="Q203" s="539"/>
      <c r="R203" s="539"/>
    </row>
    <row r="204" spans="2:18" ht="14.4" x14ac:dyDescent="0.3">
      <c r="B204" s="538"/>
      <c r="C204" s="539"/>
      <c r="D204" s="539"/>
      <c r="E204" s="539"/>
      <c r="F204" s="539"/>
      <c r="G204" s="539"/>
      <c r="H204" s="539"/>
      <c r="I204" s="539"/>
      <c r="J204" s="539"/>
      <c r="K204" s="539"/>
      <c r="L204" s="539"/>
      <c r="M204" s="539"/>
      <c r="N204" s="539"/>
      <c r="O204" s="539"/>
      <c r="P204" s="539"/>
      <c r="Q204" s="539"/>
      <c r="R204" s="539"/>
    </row>
    <row r="205" spans="2:18" ht="14.4" x14ac:dyDescent="0.3">
      <c r="B205" s="538"/>
      <c r="C205" s="539"/>
      <c r="D205" s="539"/>
      <c r="E205" s="539"/>
      <c r="F205" s="539"/>
      <c r="G205" s="539"/>
      <c r="H205" s="539"/>
      <c r="I205" s="539"/>
      <c r="J205" s="539"/>
      <c r="K205" s="539"/>
      <c r="L205" s="539"/>
      <c r="M205" s="539"/>
      <c r="N205" s="539"/>
      <c r="O205" s="539"/>
      <c r="P205" s="539"/>
      <c r="Q205" s="539"/>
      <c r="R205" s="539"/>
    </row>
    <row r="206" spans="2:18" ht="14.4" x14ac:dyDescent="0.3">
      <c r="B206" s="538"/>
      <c r="C206" s="539"/>
      <c r="D206" s="539"/>
      <c r="E206" s="539"/>
      <c r="F206" s="539"/>
      <c r="G206" s="539"/>
      <c r="H206" s="539"/>
      <c r="I206" s="539"/>
      <c r="J206" s="539"/>
      <c r="K206" s="539"/>
      <c r="L206" s="539"/>
      <c r="M206" s="539"/>
      <c r="N206" s="539"/>
      <c r="O206" s="539"/>
      <c r="P206" s="539"/>
      <c r="Q206" s="539"/>
      <c r="R206" s="539"/>
    </row>
    <row r="207" spans="2:18" ht="14.4" x14ac:dyDescent="0.3">
      <c r="B207" s="538"/>
      <c r="C207" s="539"/>
      <c r="D207" s="539"/>
      <c r="E207" s="539"/>
      <c r="F207" s="539"/>
      <c r="G207" s="539"/>
      <c r="H207" s="539"/>
      <c r="I207" s="539"/>
      <c r="J207" s="539"/>
      <c r="K207" s="539"/>
      <c r="L207" s="539"/>
      <c r="M207" s="539"/>
      <c r="N207" s="539"/>
      <c r="O207" s="539"/>
      <c r="P207" s="539"/>
      <c r="Q207" s="539"/>
      <c r="R207" s="539"/>
    </row>
    <row r="208" spans="2:18" ht="14.4" x14ac:dyDescent="0.3">
      <c r="B208" s="538"/>
      <c r="C208" s="539"/>
      <c r="D208" s="539"/>
      <c r="E208" s="539"/>
      <c r="F208" s="539"/>
      <c r="G208" s="539"/>
      <c r="H208" s="539"/>
      <c r="I208" s="539"/>
      <c r="J208" s="539"/>
      <c r="K208" s="539"/>
      <c r="L208" s="539"/>
      <c r="M208" s="539"/>
      <c r="N208" s="539"/>
      <c r="O208" s="539"/>
      <c r="P208" s="539"/>
      <c r="Q208" s="539"/>
      <c r="R208" s="539"/>
    </row>
    <row r="209" spans="2:18" x14ac:dyDescent="0.25">
      <c r="B209" s="233"/>
      <c r="C209" s="218"/>
      <c r="D209" s="218"/>
      <c r="E209" s="218"/>
      <c r="F209" s="218"/>
      <c r="G209" s="218"/>
      <c r="H209" s="218"/>
      <c r="I209" s="218"/>
      <c r="J209" s="218"/>
      <c r="K209" s="218"/>
      <c r="L209" s="218"/>
      <c r="M209" s="218"/>
      <c r="N209" s="218"/>
      <c r="O209" s="218"/>
      <c r="P209" s="218"/>
      <c r="Q209" s="218"/>
      <c r="R209" s="218"/>
    </row>
    <row r="210" spans="2:18" x14ac:dyDescent="0.25">
      <c r="B210" s="233"/>
      <c r="C210" s="218"/>
      <c r="D210" s="218"/>
      <c r="E210" s="218"/>
      <c r="F210" s="218"/>
      <c r="G210" s="218"/>
      <c r="H210" s="218"/>
      <c r="I210" s="218"/>
      <c r="J210" s="218"/>
      <c r="K210" s="218"/>
      <c r="L210" s="218"/>
      <c r="M210" s="218"/>
      <c r="N210" s="218"/>
      <c r="O210" s="218"/>
      <c r="P210" s="218"/>
      <c r="Q210" s="218"/>
      <c r="R210" s="218"/>
    </row>
    <row r="211" spans="2:18" x14ac:dyDescent="0.25">
      <c r="B211" s="233"/>
      <c r="C211" s="218"/>
      <c r="D211" s="218"/>
      <c r="E211" s="218"/>
      <c r="F211" s="218"/>
      <c r="G211" s="218"/>
      <c r="H211" s="218"/>
      <c r="I211" s="218"/>
      <c r="J211" s="218"/>
      <c r="K211" s="218"/>
      <c r="L211" s="218"/>
      <c r="M211" s="218"/>
      <c r="N211" s="218"/>
      <c r="O211" s="218"/>
      <c r="P211" s="218"/>
      <c r="Q211" s="218"/>
      <c r="R211" s="218"/>
    </row>
    <row r="212" spans="2:18" x14ac:dyDescent="0.25">
      <c r="B212" s="233"/>
      <c r="C212" s="218"/>
      <c r="D212" s="218"/>
      <c r="E212" s="218"/>
      <c r="F212" s="218"/>
      <c r="G212" s="218"/>
      <c r="H212" s="218"/>
      <c r="I212" s="218"/>
      <c r="J212" s="218"/>
      <c r="K212" s="218"/>
      <c r="L212" s="218"/>
      <c r="M212" s="218"/>
      <c r="N212" s="218"/>
      <c r="O212" s="218"/>
      <c r="P212" s="218"/>
      <c r="Q212" s="218"/>
      <c r="R212" s="218"/>
    </row>
    <row r="213" spans="2:18" x14ac:dyDescent="0.25">
      <c r="B213" s="233"/>
      <c r="C213" s="218"/>
      <c r="D213" s="218"/>
      <c r="E213" s="218"/>
      <c r="F213" s="218"/>
      <c r="G213" s="218"/>
      <c r="H213" s="218"/>
      <c r="I213" s="218"/>
      <c r="J213" s="218"/>
      <c r="K213" s="218"/>
      <c r="L213" s="218"/>
      <c r="M213" s="218"/>
      <c r="N213" s="218"/>
      <c r="O213" s="218"/>
      <c r="P213" s="218"/>
      <c r="Q213" s="218"/>
      <c r="R213" s="218"/>
    </row>
    <row r="214" spans="2:18" x14ac:dyDescent="0.25">
      <c r="B214" s="233"/>
      <c r="C214" s="218"/>
      <c r="D214" s="218"/>
      <c r="E214" s="218"/>
      <c r="F214" s="218"/>
      <c r="G214" s="218"/>
      <c r="H214" s="218"/>
      <c r="I214" s="218"/>
      <c r="J214" s="218"/>
      <c r="K214" s="218"/>
      <c r="L214" s="218"/>
      <c r="M214" s="218"/>
      <c r="N214" s="218"/>
      <c r="O214" s="218"/>
      <c r="P214" s="218"/>
      <c r="Q214" s="218"/>
      <c r="R214" s="218"/>
    </row>
    <row r="215" spans="2:18" x14ac:dyDescent="0.25">
      <c r="B215" s="233"/>
      <c r="C215" s="218"/>
      <c r="D215" s="218"/>
      <c r="E215" s="218"/>
      <c r="F215" s="218"/>
      <c r="G215" s="218"/>
      <c r="H215" s="218"/>
      <c r="I215" s="218"/>
      <c r="J215" s="218"/>
      <c r="K215" s="218"/>
      <c r="L215" s="218"/>
      <c r="M215" s="218"/>
      <c r="N215" s="218"/>
      <c r="O215" s="218"/>
      <c r="P215" s="218"/>
      <c r="Q215" s="218"/>
      <c r="R215" s="218"/>
    </row>
    <row r="216" spans="2:18" x14ac:dyDescent="0.25">
      <c r="B216" s="233"/>
      <c r="C216" s="218"/>
      <c r="D216" s="218"/>
      <c r="E216" s="218"/>
      <c r="F216" s="218"/>
      <c r="G216" s="218"/>
      <c r="H216" s="218"/>
      <c r="I216" s="218"/>
      <c r="J216" s="218"/>
      <c r="K216" s="218"/>
      <c r="L216" s="218"/>
      <c r="M216" s="218"/>
      <c r="N216" s="218"/>
      <c r="O216" s="218"/>
      <c r="P216" s="218"/>
      <c r="Q216" s="218"/>
      <c r="R216" s="218"/>
    </row>
    <row r="217" spans="2:18" x14ac:dyDescent="0.25">
      <c r="B217" s="233"/>
      <c r="C217" s="218"/>
      <c r="D217" s="218"/>
      <c r="E217" s="218"/>
      <c r="F217" s="218"/>
      <c r="G217" s="218"/>
      <c r="H217" s="218"/>
      <c r="I217" s="218"/>
      <c r="J217" s="218"/>
      <c r="K217" s="218"/>
      <c r="L217" s="218"/>
      <c r="M217" s="218"/>
      <c r="N217" s="218"/>
      <c r="O217" s="218"/>
      <c r="P217" s="218"/>
      <c r="Q217" s="218"/>
      <c r="R217" s="218"/>
    </row>
    <row r="218" spans="2:18" x14ac:dyDescent="0.25">
      <c r="B218" s="233"/>
      <c r="C218" s="218"/>
      <c r="D218" s="218"/>
      <c r="E218" s="218"/>
      <c r="F218" s="218"/>
      <c r="G218" s="218"/>
      <c r="H218" s="218"/>
      <c r="I218" s="218"/>
      <c r="J218" s="218"/>
      <c r="K218" s="218"/>
      <c r="L218" s="218"/>
      <c r="M218" s="218"/>
      <c r="N218" s="218"/>
      <c r="O218" s="218"/>
      <c r="P218" s="218"/>
      <c r="Q218" s="218"/>
      <c r="R218" s="218"/>
    </row>
    <row r="219" spans="2:18" x14ac:dyDescent="0.25">
      <c r="B219" s="233"/>
      <c r="C219" s="218"/>
      <c r="D219" s="218"/>
      <c r="E219" s="218"/>
      <c r="F219" s="218"/>
      <c r="G219" s="218"/>
      <c r="H219" s="218"/>
      <c r="I219" s="218"/>
      <c r="J219" s="218"/>
      <c r="K219" s="218"/>
      <c r="L219" s="218"/>
      <c r="M219" s="218"/>
      <c r="N219" s="218"/>
      <c r="O219" s="218"/>
      <c r="P219" s="218"/>
      <c r="Q219" s="218"/>
      <c r="R219" s="218"/>
    </row>
    <row r="220" spans="2:18" x14ac:dyDescent="0.25">
      <c r="B220" s="233"/>
      <c r="C220" s="218"/>
      <c r="D220" s="218"/>
      <c r="E220" s="218"/>
      <c r="F220" s="218"/>
      <c r="G220" s="218"/>
      <c r="H220" s="218"/>
      <c r="I220" s="218"/>
      <c r="J220" s="218"/>
      <c r="K220" s="218"/>
      <c r="L220" s="218"/>
      <c r="M220" s="218"/>
      <c r="N220" s="218"/>
      <c r="O220" s="218"/>
      <c r="P220" s="218"/>
      <c r="Q220" s="218"/>
      <c r="R220" s="218"/>
    </row>
    <row r="221" spans="2:18" x14ac:dyDescent="0.25">
      <c r="B221" s="233"/>
      <c r="C221" s="218"/>
      <c r="D221" s="218"/>
      <c r="E221" s="218"/>
      <c r="F221" s="218"/>
      <c r="G221" s="218"/>
      <c r="H221" s="218"/>
      <c r="I221" s="218"/>
      <c r="J221" s="218"/>
      <c r="K221" s="218"/>
      <c r="L221" s="218"/>
      <c r="M221" s="218"/>
      <c r="N221" s="218"/>
      <c r="O221" s="218"/>
      <c r="P221" s="218"/>
      <c r="Q221" s="218"/>
      <c r="R221" s="218"/>
    </row>
    <row r="222" spans="2:18" x14ac:dyDescent="0.25">
      <c r="B222" s="233"/>
      <c r="C222" s="218"/>
      <c r="D222" s="218"/>
      <c r="E222" s="218"/>
      <c r="F222" s="218"/>
      <c r="G222" s="218"/>
      <c r="H222" s="218"/>
      <c r="I222" s="218"/>
      <c r="J222" s="218"/>
      <c r="K222" s="218"/>
      <c r="L222" s="218"/>
      <c r="M222" s="218"/>
      <c r="N222" s="218"/>
      <c r="O222" s="218"/>
      <c r="P222" s="218"/>
      <c r="Q222" s="218"/>
      <c r="R222" s="218"/>
    </row>
    <row r="223" spans="2:18" x14ac:dyDescent="0.25">
      <c r="B223" s="233"/>
      <c r="C223" s="218"/>
      <c r="D223" s="218"/>
      <c r="E223" s="218"/>
      <c r="F223" s="218"/>
      <c r="G223" s="218"/>
      <c r="H223" s="218"/>
      <c r="I223" s="218"/>
      <c r="J223" s="218"/>
      <c r="K223" s="218"/>
      <c r="L223" s="218"/>
      <c r="M223" s="218"/>
      <c r="N223" s="218"/>
      <c r="O223" s="218"/>
      <c r="P223" s="218"/>
      <c r="Q223" s="218"/>
      <c r="R223" s="218"/>
    </row>
    <row r="224" spans="2:18" x14ac:dyDescent="0.25">
      <c r="B224" s="233"/>
      <c r="C224" s="218"/>
      <c r="D224" s="218"/>
      <c r="E224" s="218"/>
      <c r="F224" s="218"/>
      <c r="G224" s="218"/>
      <c r="H224" s="218"/>
      <c r="I224" s="218"/>
      <c r="J224" s="218"/>
      <c r="K224" s="218"/>
      <c r="L224" s="218"/>
      <c r="M224" s="218"/>
      <c r="N224" s="218"/>
      <c r="O224" s="218"/>
      <c r="P224" s="218"/>
      <c r="Q224" s="218"/>
      <c r="R224" s="218"/>
    </row>
    <row r="225" spans="2:18" x14ac:dyDescent="0.25">
      <c r="B225" s="233"/>
      <c r="C225" s="218"/>
      <c r="D225" s="218"/>
      <c r="E225" s="218"/>
      <c r="F225" s="218"/>
      <c r="G225" s="218"/>
      <c r="H225" s="218"/>
      <c r="I225" s="218"/>
      <c r="J225" s="218"/>
      <c r="K225" s="218"/>
      <c r="L225" s="218"/>
      <c r="M225" s="218"/>
      <c r="N225" s="218"/>
      <c r="O225" s="218"/>
      <c r="P225" s="218"/>
      <c r="Q225" s="218"/>
      <c r="R225" s="218"/>
    </row>
    <row r="226" spans="2:18" x14ac:dyDescent="0.25">
      <c r="B226" s="233"/>
      <c r="C226" s="218"/>
      <c r="D226" s="218"/>
      <c r="E226" s="218"/>
      <c r="F226" s="218"/>
      <c r="G226" s="218"/>
      <c r="H226" s="218"/>
      <c r="I226" s="218"/>
      <c r="J226" s="218"/>
      <c r="K226" s="218"/>
      <c r="L226" s="218"/>
      <c r="M226" s="218"/>
      <c r="N226" s="218"/>
      <c r="O226" s="218"/>
      <c r="P226" s="218"/>
      <c r="Q226" s="218"/>
      <c r="R226" s="218"/>
    </row>
    <row r="227" spans="2:18" x14ac:dyDescent="0.25">
      <c r="B227" s="233"/>
      <c r="C227" s="218"/>
      <c r="D227" s="218"/>
      <c r="E227" s="218"/>
      <c r="F227" s="218"/>
      <c r="G227" s="218"/>
      <c r="H227" s="218"/>
      <c r="I227" s="218"/>
      <c r="J227" s="218"/>
      <c r="K227" s="218"/>
      <c r="L227" s="218"/>
      <c r="M227" s="218"/>
      <c r="N227" s="218"/>
      <c r="O227" s="218"/>
      <c r="P227" s="218"/>
      <c r="Q227" s="218"/>
      <c r="R227" s="218"/>
    </row>
    <row r="228" spans="2:18" x14ac:dyDescent="0.25">
      <c r="B228" s="233"/>
      <c r="C228" s="218"/>
      <c r="D228" s="218"/>
      <c r="E228" s="218"/>
      <c r="F228" s="218"/>
      <c r="G228" s="218"/>
      <c r="H228" s="218"/>
      <c r="I228" s="218"/>
      <c r="J228" s="218"/>
      <c r="K228" s="218"/>
      <c r="L228" s="218"/>
      <c r="M228" s="218"/>
      <c r="N228" s="218"/>
      <c r="O228" s="218"/>
      <c r="P228" s="218"/>
      <c r="Q228" s="218"/>
      <c r="R228" s="218"/>
    </row>
    <row r="229" spans="2:18" x14ac:dyDescent="0.25">
      <c r="B229" s="233"/>
      <c r="C229" s="218"/>
      <c r="D229" s="218"/>
      <c r="E229" s="218"/>
      <c r="F229" s="218"/>
      <c r="G229" s="218"/>
      <c r="H229" s="218"/>
      <c r="I229" s="218"/>
      <c r="J229" s="218"/>
      <c r="K229" s="218"/>
      <c r="L229" s="218"/>
      <c r="M229" s="218"/>
      <c r="N229" s="218"/>
      <c r="O229" s="218"/>
      <c r="P229" s="218"/>
      <c r="Q229" s="218"/>
      <c r="R229" s="218"/>
    </row>
    <row r="230" spans="2:18" x14ac:dyDescent="0.25">
      <c r="B230" s="233"/>
      <c r="C230" s="218"/>
      <c r="D230" s="218"/>
      <c r="E230" s="218"/>
      <c r="F230" s="218"/>
      <c r="G230" s="218"/>
      <c r="H230" s="218"/>
      <c r="I230" s="218"/>
      <c r="J230" s="218"/>
      <c r="K230" s="218"/>
      <c r="L230" s="218"/>
      <c r="M230" s="218"/>
      <c r="N230" s="218"/>
      <c r="O230" s="218"/>
      <c r="P230" s="218"/>
      <c r="Q230" s="218"/>
      <c r="R230" s="218"/>
    </row>
    <row r="231" spans="2:18" x14ac:dyDescent="0.25">
      <c r="B231" s="233"/>
      <c r="C231" s="218"/>
      <c r="D231" s="218"/>
      <c r="E231" s="218"/>
      <c r="F231" s="218"/>
      <c r="G231" s="218"/>
      <c r="H231" s="218"/>
      <c r="I231" s="218"/>
      <c r="J231" s="218"/>
      <c r="K231" s="218"/>
      <c r="L231" s="218"/>
      <c r="M231" s="218"/>
      <c r="N231" s="218"/>
      <c r="O231" s="218"/>
      <c r="P231" s="218"/>
      <c r="Q231" s="218"/>
      <c r="R231" s="218"/>
    </row>
    <row r="232" spans="2:18" x14ac:dyDescent="0.25">
      <c r="B232" s="233"/>
      <c r="C232" s="218"/>
      <c r="D232" s="218"/>
      <c r="E232" s="218"/>
      <c r="F232" s="218"/>
      <c r="G232" s="218"/>
      <c r="H232" s="218"/>
      <c r="I232" s="218"/>
      <c r="J232" s="218"/>
      <c r="K232" s="218"/>
      <c r="L232" s="218"/>
      <c r="M232" s="218"/>
      <c r="N232" s="218"/>
      <c r="O232" s="218"/>
      <c r="P232" s="218"/>
      <c r="Q232" s="218"/>
      <c r="R232" s="218"/>
    </row>
    <row r="233" spans="2:18" x14ac:dyDescent="0.25">
      <c r="B233" s="233"/>
      <c r="C233" s="218"/>
      <c r="D233" s="218"/>
      <c r="E233" s="218"/>
      <c r="F233" s="218"/>
      <c r="G233" s="218"/>
      <c r="H233" s="218"/>
      <c r="I233" s="218"/>
      <c r="J233" s="218"/>
      <c r="K233" s="218"/>
      <c r="L233" s="218"/>
      <c r="M233" s="218"/>
      <c r="N233" s="218"/>
      <c r="O233" s="218"/>
      <c r="P233" s="218"/>
      <c r="Q233" s="218"/>
      <c r="R233" s="218"/>
    </row>
    <row r="234" spans="2:18" x14ac:dyDescent="0.25">
      <c r="B234" s="233"/>
      <c r="C234" s="218"/>
      <c r="D234" s="218"/>
      <c r="E234" s="218"/>
      <c r="F234" s="218"/>
      <c r="G234" s="218"/>
      <c r="H234" s="218"/>
      <c r="I234" s="218"/>
      <c r="J234" s="218"/>
      <c r="K234" s="218"/>
      <c r="L234" s="218"/>
      <c r="M234" s="218"/>
      <c r="N234" s="218"/>
      <c r="O234" s="218"/>
      <c r="P234" s="218"/>
      <c r="Q234" s="218"/>
      <c r="R234" s="218"/>
    </row>
    <row r="235" spans="2:18" x14ac:dyDescent="0.25">
      <c r="B235" s="233"/>
      <c r="C235" s="218"/>
      <c r="D235" s="218"/>
      <c r="E235" s="218"/>
      <c r="F235" s="218"/>
      <c r="G235" s="218"/>
      <c r="H235" s="218"/>
      <c r="I235" s="218"/>
      <c r="J235" s="218"/>
      <c r="K235" s="218"/>
      <c r="L235" s="218"/>
      <c r="M235" s="218"/>
      <c r="N235" s="218"/>
      <c r="O235" s="218"/>
      <c r="P235" s="218"/>
      <c r="Q235" s="218"/>
      <c r="R235" s="218"/>
    </row>
    <row r="236" spans="2:18" x14ac:dyDescent="0.25">
      <c r="B236" s="233"/>
      <c r="C236" s="218"/>
      <c r="D236" s="218"/>
      <c r="E236" s="218"/>
      <c r="F236" s="218"/>
      <c r="G236" s="218"/>
      <c r="H236" s="218"/>
      <c r="I236" s="218"/>
      <c r="J236" s="218"/>
      <c r="K236" s="218"/>
      <c r="L236" s="218"/>
      <c r="M236" s="218"/>
      <c r="N236" s="218"/>
      <c r="O236" s="218"/>
      <c r="P236" s="218"/>
      <c r="Q236" s="218"/>
      <c r="R236" s="218"/>
    </row>
    <row r="237" spans="2:18" x14ac:dyDescent="0.25">
      <c r="B237" s="233"/>
      <c r="C237" s="218"/>
      <c r="D237" s="218"/>
      <c r="E237" s="218"/>
      <c r="F237" s="218"/>
      <c r="G237" s="218"/>
      <c r="H237" s="218"/>
      <c r="I237" s="218"/>
      <c r="J237" s="218"/>
      <c r="K237" s="218"/>
      <c r="L237" s="218"/>
      <c r="M237" s="218"/>
      <c r="N237" s="218"/>
      <c r="O237" s="218"/>
      <c r="P237" s="218"/>
      <c r="Q237" s="218"/>
      <c r="R237" s="218"/>
    </row>
    <row r="238" spans="2:18" x14ac:dyDescent="0.25">
      <c r="B238" s="233"/>
      <c r="C238" s="218"/>
      <c r="D238" s="218"/>
      <c r="E238" s="218"/>
      <c r="F238" s="218"/>
      <c r="G238" s="218"/>
      <c r="H238" s="218"/>
      <c r="I238" s="218"/>
      <c r="J238" s="218"/>
      <c r="K238" s="218"/>
      <c r="L238" s="218"/>
      <c r="M238" s="218"/>
      <c r="N238" s="218"/>
      <c r="O238" s="218"/>
      <c r="P238" s="218"/>
      <c r="Q238" s="218"/>
      <c r="R238" s="218"/>
    </row>
    <row r="239" spans="2:18" x14ac:dyDescent="0.25">
      <c r="B239" s="233"/>
      <c r="C239" s="218"/>
      <c r="D239" s="218"/>
      <c r="E239" s="218"/>
      <c r="F239" s="218"/>
      <c r="G239" s="218"/>
      <c r="H239" s="218"/>
      <c r="I239" s="218"/>
      <c r="J239" s="218"/>
      <c r="K239" s="218"/>
      <c r="L239" s="218"/>
      <c r="M239" s="218"/>
      <c r="N239" s="218"/>
      <c r="O239" s="218"/>
      <c r="P239" s="218"/>
      <c r="Q239" s="218"/>
      <c r="R239" s="218"/>
    </row>
    <row r="240" spans="2:18" x14ac:dyDescent="0.25">
      <c r="B240" s="233"/>
      <c r="C240" s="218"/>
      <c r="D240" s="218"/>
      <c r="E240" s="218"/>
      <c r="F240" s="218"/>
      <c r="G240" s="218"/>
      <c r="H240" s="218"/>
      <c r="I240" s="218"/>
      <c r="J240" s="218"/>
      <c r="K240" s="218"/>
      <c r="L240" s="218"/>
      <c r="M240" s="218"/>
      <c r="N240" s="218"/>
      <c r="O240" s="218"/>
      <c r="P240" s="218"/>
      <c r="Q240" s="218"/>
      <c r="R240" s="218"/>
    </row>
    <row r="241" spans="2:18" x14ac:dyDescent="0.25">
      <c r="B241" s="233"/>
      <c r="C241" s="218"/>
      <c r="D241" s="218"/>
      <c r="E241" s="218"/>
      <c r="F241" s="218"/>
      <c r="G241" s="218"/>
      <c r="H241" s="218"/>
      <c r="I241" s="218"/>
      <c r="J241" s="218"/>
      <c r="K241" s="218"/>
      <c r="L241" s="218"/>
      <c r="M241" s="218"/>
      <c r="N241" s="218"/>
      <c r="O241" s="218"/>
      <c r="P241" s="218"/>
      <c r="Q241" s="218"/>
      <c r="R241" s="218"/>
    </row>
    <row r="242" spans="2:18" x14ac:dyDescent="0.25">
      <c r="B242" s="233"/>
      <c r="C242" s="218"/>
      <c r="D242" s="218"/>
      <c r="E242" s="218"/>
      <c r="F242" s="218"/>
      <c r="G242" s="218"/>
      <c r="H242" s="218"/>
      <c r="I242" s="218"/>
      <c r="J242" s="218"/>
      <c r="K242" s="218"/>
      <c r="L242" s="218"/>
      <c r="M242" s="218"/>
      <c r="N242" s="218"/>
      <c r="O242" s="218"/>
      <c r="P242" s="218"/>
      <c r="Q242" s="218"/>
      <c r="R242" s="218"/>
    </row>
    <row r="243" spans="2:18" x14ac:dyDescent="0.25">
      <c r="B243" s="233"/>
      <c r="C243" s="218"/>
      <c r="D243" s="218"/>
      <c r="E243" s="218"/>
      <c r="F243" s="218"/>
      <c r="G243" s="218"/>
      <c r="H243" s="218"/>
      <c r="I243" s="218"/>
      <c r="J243" s="218"/>
      <c r="K243" s="218"/>
      <c r="L243" s="218"/>
      <c r="M243" s="218"/>
      <c r="N243" s="218"/>
      <c r="O243" s="218"/>
      <c r="P243" s="218"/>
      <c r="Q243" s="218"/>
      <c r="R243" s="218"/>
    </row>
    <row r="244" spans="2:18" x14ac:dyDescent="0.25">
      <c r="B244" s="233"/>
      <c r="C244" s="218"/>
      <c r="D244" s="218"/>
      <c r="E244" s="218"/>
      <c r="F244" s="218"/>
      <c r="G244" s="218"/>
      <c r="H244" s="218"/>
      <c r="I244" s="218"/>
      <c r="J244" s="218"/>
      <c r="K244" s="218"/>
      <c r="L244" s="218"/>
      <c r="M244" s="218"/>
      <c r="N244" s="218"/>
      <c r="O244" s="218"/>
      <c r="P244" s="218"/>
      <c r="Q244" s="218"/>
      <c r="R244" s="218"/>
    </row>
    <row r="245" spans="2:18" x14ac:dyDescent="0.25">
      <c r="B245" s="233"/>
      <c r="C245" s="218"/>
      <c r="D245" s="218"/>
      <c r="E245" s="218"/>
      <c r="F245" s="218"/>
      <c r="G245" s="218"/>
      <c r="H245" s="218"/>
      <c r="I245" s="218"/>
      <c r="J245" s="218"/>
      <c r="K245" s="218"/>
      <c r="L245" s="218"/>
      <c r="M245" s="218"/>
      <c r="N245" s="218"/>
      <c r="O245" s="218"/>
      <c r="P245" s="218"/>
      <c r="Q245" s="218"/>
      <c r="R245" s="218"/>
    </row>
    <row r="246" spans="2:18" x14ac:dyDescent="0.25">
      <c r="B246" s="233"/>
      <c r="C246" s="218"/>
      <c r="D246" s="218"/>
      <c r="E246" s="218"/>
      <c r="F246" s="218"/>
      <c r="G246" s="218"/>
      <c r="H246" s="218"/>
      <c r="I246" s="218"/>
      <c r="J246" s="218"/>
      <c r="K246" s="218"/>
      <c r="L246" s="218"/>
      <c r="M246" s="218"/>
      <c r="N246" s="218"/>
      <c r="O246" s="218"/>
      <c r="P246" s="218"/>
      <c r="Q246" s="218"/>
      <c r="R246" s="218"/>
    </row>
    <row r="247" spans="2:18" x14ac:dyDescent="0.25">
      <c r="B247" s="233"/>
      <c r="C247" s="218"/>
      <c r="D247" s="218"/>
      <c r="E247" s="218"/>
      <c r="F247" s="218"/>
      <c r="G247" s="218"/>
      <c r="H247" s="218"/>
      <c r="I247" s="218"/>
      <c r="J247" s="218"/>
      <c r="K247" s="218"/>
      <c r="L247" s="218"/>
      <c r="M247" s="218"/>
      <c r="N247" s="218"/>
      <c r="O247" s="218"/>
      <c r="P247" s="218"/>
      <c r="Q247" s="218"/>
      <c r="R247" s="218"/>
    </row>
    <row r="248" spans="2:18" x14ac:dyDescent="0.25">
      <c r="B248" s="233"/>
      <c r="C248" s="218"/>
      <c r="D248" s="218"/>
      <c r="E248" s="218"/>
      <c r="F248" s="218"/>
      <c r="G248" s="218"/>
      <c r="H248" s="218"/>
      <c r="I248" s="218"/>
      <c r="J248" s="218"/>
      <c r="K248" s="218"/>
      <c r="L248" s="218"/>
      <c r="M248" s="218"/>
      <c r="N248" s="218"/>
      <c r="O248" s="218"/>
      <c r="P248" s="218"/>
      <c r="Q248" s="218"/>
      <c r="R248" s="218"/>
    </row>
    <row r="249" spans="2:18" x14ac:dyDescent="0.25">
      <c r="B249" s="233"/>
      <c r="C249" s="218"/>
      <c r="D249" s="218"/>
      <c r="E249" s="218"/>
      <c r="F249" s="218"/>
      <c r="G249" s="218"/>
      <c r="H249" s="218"/>
      <c r="I249" s="218"/>
      <c r="J249" s="218"/>
      <c r="K249" s="218"/>
      <c r="L249" s="218"/>
      <c r="M249" s="218"/>
      <c r="N249" s="218"/>
      <c r="O249" s="218"/>
      <c r="P249" s="218"/>
      <c r="Q249" s="218"/>
      <c r="R249" s="218"/>
    </row>
    <row r="250" spans="2:18" x14ac:dyDescent="0.25">
      <c r="B250" s="233"/>
      <c r="C250" s="218"/>
      <c r="D250" s="218"/>
      <c r="E250" s="218"/>
      <c r="F250" s="218"/>
      <c r="G250" s="218"/>
      <c r="H250" s="218"/>
      <c r="I250" s="218"/>
      <c r="J250" s="218"/>
      <c r="K250" s="218"/>
      <c r="L250" s="218"/>
      <c r="M250" s="218"/>
      <c r="N250" s="218"/>
      <c r="O250" s="218"/>
      <c r="P250" s="218"/>
      <c r="Q250" s="218"/>
      <c r="R250" s="218"/>
    </row>
    <row r="251" spans="2:18" x14ac:dyDescent="0.25">
      <c r="B251" s="233"/>
      <c r="C251" s="218"/>
      <c r="D251" s="218"/>
      <c r="E251" s="218"/>
      <c r="F251" s="218"/>
      <c r="G251" s="218"/>
      <c r="H251" s="218"/>
      <c r="I251" s="218"/>
      <c r="J251" s="218"/>
      <c r="K251" s="218"/>
      <c r="L251" s="218"/>
      <c r="M251" s="218"/>
      <c r="N251" s="218"/>
      <c r="O251" s="218"/>
      <c r="P251" s="218"/>
      <c r="Q251" s="218"/>
      <c r="R251" s="218"/>
    </row>
    <row r="252" spans="2:18" x14ac:dyDescent="0.25">
      <c r="B252" s="233"/>
      <c r="C252" s="218"/>
      <c r="D252" s="218"/>
      <c r="E252" s="218"/>
      <c r="F252" s="218"/>
      <c r="G252" s="218"/>
      <c r="H252" s="218"/>
      <c r="I252" s="218"/>
      <c r="J252" s="218"/>
      <c r="K252" s="218"/>
      <c r="L252" s="218"/>
      <c r="M252" s="218"/>
      <c r="N252" s="218"/>
      <c r="O252" s="218"/>
      <c r="P252" s="218"/>
      <c r="Q252" s="218"/>
      <c r="R252" s="218"/>
    </row>
    <row r="253" spans="2:18" x14ac:dyDescent="0.25">
      <c r="B253" s="233"/>
      <c r="C253" s="218"/>
      <c r="D253" s="218"/>
      <c r="E253" s="218"/>
      <c r="F253" s="218"/>
      <c r="G253" s="218"/>
      <c r="H253" s="218"/>
      <c r="I253" s="218"/>
      <c r="J253" s="218"/>
      <c r="K253" s="218"/>
      <c r="L253" s="218"/>
      <c r="M253" s="218"/>
      <c r="N253" s="218"/>
      <c r="O253" s="218"/>
      <c r="P253" s="218"/>
      <c r="Q253" s="218"/>
      <c r="R253" s="218"/>
    </row>
    <row r="254" spans="2:18" x14ac:dyDescent="0.25">
      <c r="B254" s="233"/>
      <c r="C254" s="218"/>
      <c r="D254" s="218"/>
      <c r="E254" s="218"/>
      <c r="F254" s="218"/>
      <c r="G254" s="218"/>
      <c r="H254" s="218"/>
      <c r="I254" s="218"/>
      <c r="J254" s="218"/>
      <c r="K254" s="218"/>
      <c r="L254" s="218"/>
      <c r="M254" s="218"/>
      <c r="N254" s="218"/>
      <c r="O254" s="218"/>
      <c r="P254" s="218"/>
      <c r="Q254" s="218"/>
      <c r="R254" s="218"/>
    </row>
    <row r="255" spans="2:18" x14ac:dyDescent="0.25">
      <c r="B255" s="233"/>
      <c r="C255" s="218"/>
      <c r="D255" s="218"/>
      <c r="E255" s="218"/>
      <c r="F255" s="218"/>
      <c r="G255" s="218"/>
      <c r="H255" s="218"/>
      <c r="I255" s="218"/>
      <c r="J255" s="218"/>
      <c r="K255" s="218"/>
      <c r="L255" s="218"/>
      <c r="M255" s="218"/>
      <c r="N255" s="218"/>
      <c r="O255" s="218"/>
      <c r="P255" s="218"/>
      <c r="Q255" s="218"/>
      <c r="R255" s="218"/>
    </row>
    <row r="256" spans="2:18" x14ac:dyDescent="0.25">
      <c r="B256" s="233"/>
      <c r="C256" s="218"/>
      <c r="D256" s="218"/>
      <c r="E256" s="218"/>
      <c r="F256" s="218"/>
      <c r="G256" s="218"/>
      <c r="H256" s="218"/>
      <c r="I256" s="218"/>
      <c r="J256" s="218"/>
      <c r="K256" s="218"/>
      <c r="L256" s="218"/>
      <c r="M256" s="218"/>
      <c r="N256" s="218"/>
      <c r="O256" s="218"/>
      <c r="P256" s="218"/>
      <c r="Q256" s="218"/>
      <c r="R256" s="218"/>
    </row>
    <row r="257" spans="2:18" x14ac:dyDescent="0.25">
      <c r="B257" s="233"/>
      <c r="C257" s="218"/>
      <c r="D257" s="218"/>
      <c r="E257" s="218"/>
      <c r="F257" s="218"/>
      <c r="G257" s="218"/>
      <c r="H257" s="218"/>
      <c r="I257" s="218"/>
      <c r="J257" s="218"/>
      <c r="K257" s="218"/>
      <c r="L257" s="218"/>
      <c r="M257" s="218"/>
      <c r="N257" s="218"/>
      <c r="O257" s="218"/>
      <c r="P257" s="218"/>
      <c r="Q257" s="218"/>
      <c r="R257" s="218"/>
    </row>
    <row r="258" spans="2:18" x14ac:dyDescent="0.25">
      <c r="B258" s="233"/>
      <c r="C258" s="218"/>
      <c r="D258" s="218"/>
      <c r="E258" s="218"/>
      <c r="F258" s="218"/>
      <c r="G258" s="218"/>
      <c r="H258" s="218"/>
      <c r="I258" s="218"/>
      <c r="J258" s="218"/>
      <c r="K258" s="218"/>
      <c r="L258" s="218"/>
      <c r="M258" s="218"/>
      <c r="N258" s="218"/>
      <c r="O258" s="218"/>
      <c r="P258" s="218"/>
      <c r="Q258" s="218"/>
      <c r="R258" s="218"/>
    </row>
    <row r="259" spans="2:18" x14ac:dyDescent="0.25">
      <c r="B259" s="233"/>
      <c r="C259" s="218"/>
      <c r="D259" s="218"/>
      <c r="E259" s="218"/>
      <c r="F259" s="218"/>
      <c r="G259" s="218"/>
      <c r="H259" s="218"/>
      <c r="I259" s="218"/>
      <c r="J259" s="218"/>
      <c r="K259" s="218"/>
      <c r="L259" s="218"/>
      <c r="M259" s="218"/>
      <c r="N259" s="218"/>
      <c r="O259" s="218"/>
      <c r="P259" s="218"/>
      <c r="Q259" s="218"/>
      <c r="R259" s="218"/>
    </row>
    <row r="260" spans="2:18" x14ac:dyDescent="0.25">
      <c r="B260" s="233"/>
      <c r="C260" s="218"/>
      <c r="D260" s="218"/>
      <c r="E260" s="218"/>
      <c r="F260" s="218"/>
      <c r="G260" s="218"/>
      <c r="H260" s="218"/>
      <c r="I260" s="218"/>
      <c r="J260" s="218"/>
      <c r="K260" s="218"/>
      <c r="L260" s="218"/>
      <c r="M260" s="218"/>
      <c r="N260" s="218"/>
      <c r="O260" s="218"/>
      <c r="P260" s="218"/>
      <c r="Q260" s="218"/>
      <c r="R260" s="218"/>
    </row>
    <row r="261" spans="2:18" x14ac:dyDescent="0.25">
      <c r="B261" s="233"/>
      <c r="C261" s="218"/>
      <c r="D261" s="218"/>
      <c r="E261" s="218"/>
      <c r="F261" s="218"/>
      <c r="G261" s="218"/>
      <c r="H261" s="218"/>
      <c r="I261" s="218"/>
      <c r="J261" s="218"/>
      <c r="K261" s="218"/>
      <c r="L261" s="218"/>
      <c r="M261" s="218"/>
      <c r="N261" s="218"/>
      <c r="O261" s="218"/>
      <c r="P261" s="218"/>
      <c r="Q261" s="218"/>
      <c r="R261" s="218"/>
    </row>
    <row r="262" spans="2:18" x14ac:dyDescent="0.25">
      <c r="B262" s="233"/>
      <c r="C262" s="218"/>
      <c r="D262" s="218"/>
      <c r="E262" s="218"/>
      <c r="F262" s="218"/>
      <c r="G262" s="218"/>
      <c r="H262" s="218"/>
      <c r="I262" s="218"/>
      <c r="J262" s="218"/>
      <c r="K262" s="218"/>
      <c r="L262" s="218"/>
      <c r="M262" s="218"/>
      <c r="N262" s="218"/>
      <c r="O262" s="218"/>
      <c r="P262" s="218"/>
      <c r="Q262" s="218"/>
      <c r="R262" s="218"/>
    </row>
    <row r="263" spans="2:18" x14ac:dyDescent="0.25">
      <c r="B263" s="233"/>
      <c r="C263" s="218"/>
      <c r="D263" s="218"/>
      <c r="E263" s="218"/>
      <c r="F263" s="218"/>
      <c r="G263" s="218"/>
      <c r="H263" s="218"/>
      <c r="I263" s="218"/>
      <c r="J263" s="218"/>
      <c r="K263" s="218"/>
      <c r="L263" s="218"/>
      <c r="M263" s="218"/>
      <c r="N263" s="218"/>
      <c r="O263" s="218"/>
      <c r="P263" s="218"/>
      <c r="Q263" s="218"/>
      <c r="R263" s="218"/>
    </row>
    <row r="264" spans="2:18" x14ac:dyDescent="0.25">
      <c r="B264" s="233"/>
      <c r="C264" s="218"/>
      <c r="D264" s="218"/>
      <c r="E264" s="218"/>
      <c r="F264" s="218"/>
      <c r="G264" s="218"/>
      <c r="H264" s="218"/>
      <c r="I264" s="218"/>
      <c r="J264" s="218"/>
      <c r="K264" s="218"/>
      <c r="L264" s="218"/>
      <c r="M264" s="218"/>
      <c r="N264" s="218"/>
      <c r="O264" s="218"/>
      <c r="P264" s="218"/>
      <c r="Q264" s="218"/>
      <c r="R264" s="218"/>
    </row>
    <row r="265" spans="2:18" x14ac:dyDescent="0.25">
      <c r="B265" s="233"/>
      <c r="C265" s="218"/>
      <c r="D265" s="218"/>
      <c r="E265" s="218"/>
      <c r="F265" s="218"/>
      <c r="G265" s="218"/>
      <c r="H265" s="218"/>
      <c r="I265" s="218"/>
      <c r="J265" s="218"/>
      <c r="K265" s="218"/>
      <c r="L265" s="218"/>
      <c r="M265" s="218"/>
      <c r="N265" s="218"/>
      <c r="O265" s="218"/>
      <c r="P265" s="218"/>
      <c r="Q265" s="218"/>
      <c r="R265" s="218"/>
    </row>
    <row r="266" spans="2:18" x14ac:dyDescent="0.25">
      <c r="B266" s="233"/>
      <c r="C266" s="218"/>
      <c r="D266" s="218"/>
      <c r="E266" s="218"/>
      <c r="F266" s="218"/>
      <c r="G266" s="218"/>
      <c r="H266" s="218"/>
      <c r="I266" s="218"/>
      <c r="J266" s="218"/>
      <c r="K266" s="218"/>
      <c r="L266" s="218"/>
      <c r="M266" s="218"/>
      <c r="N266" s="218"/>
      <c r="O266" s="218"/>
      <c r="P266" s="218"/>
      <c r="Q266" s="218"/>
      <c r="R266" s="218"/>
    </row>
    <row r="267" spans="2:18" x14ac:dyDescent="0.25">
      <c r="B267" s="233"/>
      <c r="C267" s="218"/>
      <c r="D267" s="218"/>
      <c r="E267" s="218"/>
      <c r="F267" s="218"/>
      <c r="G267" s="218"/>
      <c r="H267" s="218"/>
      <c r="I267" s="218"/>
      <c r="J267" s="218"/>
      <c r="K267" s="218"/>
      <c r="L267" s="218"/>
      <c r="M267" s="218"/>
      <c r="N267" s="218"/>
      <c r="O267" s="218"/>
      <c r="P267" s="218"/>
      <c r="Q267" s="218"/>
      <c r="R267" s="218"/>
    </row>
    <row r="268" spans="2:18" x14ac:dyDescent="0.25">
      <c r="B268" s="233"/>
      <c r="C268" s="218"/>
      <c r="D268" s="218"/>
      <c r="E268" s="218"/>
      <c r="F268" s="218"/>
      <c r="G268" s="218"/>
      <c r="H268" s="218"/>
      <c r="I268" s="218"/>
      <c r="J268" s="218"/>
      <c r="K268" s="218"/>
      <c r="L268" s="218"/>
      <c r="M268" s="218"/>
      <c r="N268" s="218"/>
      <c r="O268" s="218"/>
      <c r="P268" s="218"/>
      <c r="Q268" s="218"/>
      <c r="R268" s="218"/>
    </row>
    <row r="269" spans="2:18" x14ac:dyDescent="0.25">
      <c r="B269" s="233"/>
      <c r="C269" s="218"/>
      <c r="D269" s="218"/>
      <c r="E269" s="218"/>
      <c r="F269" s="218"/>
      <c r="G269" s="218"/>
      <c r="H269" s="218"/>
      <c r="I269" s="218"/>
      <c r="J269" s="218"/>
      <c r="K269" s="218"/>
      <c r="L269" s="218"/>
      <c r="M269" s="218"/>
      <c r="N269" s="218"/>
      <c r="O269" s="218"/>
      <c r="P269" s="218"/>
      <c r="Q269" s="218"/>
      <c r="R269" s="218"/>
    </row>
    <row r="270" spans="2:18" x14ac:dyDescent="0.25">
      <c r="B270" s="233"/>
      <c r="C270" s="218"/>
      <c r="D270" s="218"/>
      <c r="E270" s="218"/>
      <c r="F270" s="218"/>
      <c r="G270" s="218"/>
      <c r="H270" s="218"/>
      <c r="I270" s="218"/>
      <c r="J270" s="218"/>
      <c r="K270" s="218"/>
      <c r="L270" s="218"/>
      <c r="M270" s="218"/>
      <c r="N270" s="218"/>
      <c r="O270" s="218"/>
      <c r="P270" s="218"/>
      <c r="Q270" s="218"/>
      <c r="R270" s="218"/>
    </row>
    <row r="271" spans="2:18" x14ac:dyDescent="0.25">
      <c r="B271" s="233"/>
      <c r="C271" s="218"/>
      <c r="D271" s="218"/>
      <c r="E271" s="218"/>
      <c r="F271" s="218"/>
      <c r="G271" s="218"/>
      <c r="H271" s="218"/>
      <c r="I271" s="218"/>
      <c r="J271" s="218"/>
      <c r="K271" s="218"/>
      <c r="L271" s="218"/>
      <c r="M271" s="218"/>
      <c r="N271" s="218"/>
      <c r="O271" s="218"/>
      <c r="P271" s="218"/>
      <c r="Q271" s="218"/>
      <c r="R271" s="218"/>
    </row>
    <row r="272" spans="2:18" x14ac:dyDescent="0.25">
      <c r="B272" s="233"/>
      <c r="C272" s="218"/>
      <c r="D272" s="218"/>
      <c r="E272" s="218"/>
      <c r="F272" s="218"/>
      <c r="G272" s="218"/>
      <c r="H272" s="218"/>
      <c r="I272" s="218"/>
      <c r="J272" s="218"/>
      <c r="K272" s="218"/>
      <c r="L272" s="218"/>
      <c r="M272" s="218"/>
      <c r="N272" s="218"/>
      <c r="O272" s="218"/>
      <c r="P272" s="218"/>
      <c r="Q272" s="218"/>
      <c r="R272" s="218"/>
    </row>
    <row r="273" spans="2:18" x14ac:dyDescent="0.25">
      <c r="B273" s="233"/>
      <c r="C273" s="218"/>
      <c r="D273" s="218"/>
      <c r="E273" s="218"/>
      <c r="F273" s="218"/>
      <c r="G273" s="218"/>
      <c r="H273" s="218"/>
      <c r="I273" s="218"/>
      <c r="J273" s="218"/>
      <c r="K273" s="218"/>
      <c r="L273" s="218"/>
      <c r="M273" s="218"/>
      <c r="N273" s="218"/>
      <c r="O273" s="218"/>
      <c r="P273" s="218"/>
      <c r="Q273" s="218"/>
      <c r="R273" s="218"/>
    </row>
    <row r="274" spans="2:18" x14ac:dyDescent="0.25">
      <c r="B274" s="233"/>
      <c r="C274" s="218"/>
      <c r="D274" s="218"/>
      <c r="E274" s="218"/>
      <c r="F274" s="218"/>
      <c r="G274" s="218"/>
      <c r="H274" s="218"/>
      <c r="I274" s="218"/>
      <c r="J274" s="218"/>
      <c r="K274" s="218"/>
      <c r="L274" s="218"/>
      <c r="M274" s="218"/>
      <c r="N274" s="218"/>
      <c r="O274" s="218"/>
      <c r="P274" s="218"/>
      <c r="Q274" s="218"/>
      <c r="R274" s="218"/>
    </row>
    <row r="275" spans="2:18" x14ac:dyDescent="0.25">
      <c r="B275" s="233"/>
      <c r="C275" s="218"/>
      <c r="D275" s="218"/>
      <c r="E275" s="218"/>
      <c r="F275" s="218"/>
      <c r="G275" s="218"/>
      <c r="H275" s="218"/>
      <c r="I275" s="218"/>
      <c r="J275" s="218"/>
      <c r="K275" s="218"/>
      <c r="L275" s="218"/>
      <c r="M275" s="218"/>
      <c r="N275" s="218"/>
      <c r="O275" s="218"/>
      <c r="P275" s="218"/>
      <c r="Q275" s="218"/>
      <c r="R275" s="218"/>
    </row>
    <row r="276" spans="2:18" x14ac:dyDescent="0.25">
      <c r="B276" s="233"/>
      <c r="C276" s="218"/>
      <c r="D276" s="218"/>
      <c r="E276" s="218"/>
      <c r="F276" s="218"/>
      <c r="G276" s="218"/>
      <c r="H276" s="218"/>
      <c r="I276" s="218"/>
      <c r="J276" s="218"/>
      <c r="K276" s="218"/>
      <c r="L276" s="218"/>
      <c r="M276" s="218"/>
      <c r="N276" s="218"/>
      <c r="O276" s="218"/>
      <c r="P276" s="218"/>
      <c r="Q276" s="218"/>
      <c r="R276" s="218"/>
    </row>
    <row r="277" spans="2:18" x14ac:dyDescent="0.25">
      <c r="B277" s="233"/>
      <c r="C277" s="218"/>
      <c r="D277" s="218"/>
      <c r="E277" s="218"/>
      <c r="F277" s="218"/>
      <c r="G277" s="218"/>
      <c r="H277" s="218"/>
      <c r="I277" s="218"/>
      <c r="J277" s="218"/>
      <c r="K277" s="218"/>
      <c r="L277" s="218"/>
      <c r="M277" s="218"/>
      <c r="N277" s="218"/>
      <c r="O277" s="218"/>
      <c r="P277" s="218"/>
      <c r="Q277" s="218"/>
      <c r="R277" s="218"/>
    </row>
    <row r="278" spans="2:18" x14ac:dyDescent="0.25">
      <c r="B278" s="233"/>
      <c r="C278" s="218"/>
      <c r="D278" s="218"/>
      <c r="E278" s="218"/>
      <c r="F278" s="218"/>
      <c r="G278" s="218"/>
      <c r="H278" s="218"/>
      <c r="I278" s="218"/>
      <c r="J278" s="218"/>
      <c r="K278" s="218"/>
      <c r="L278" s="218"/>
      <c r="M278" s="218"/>
      <c r="N278" s="218"/>
      <c r="O278" s="218"/>
      <c r="P278" s="218"/>
      <c r="Q278" s="218"/>
      <c r="R278" s="218"/>
    </row>
    <row r="279" spans="2:18" x14ac:dyDescent="0.25">
      <c r="B279" s="233"/>
      <c r="C279" s="218"/>
      <c r="D279" s="218"/>
      <c r="E279" s="218"/>
      <c r="F279" s="218"/>
      <c r="G279" s="218"/>
      <c r="H279" s="218"/>
      <c r="I279" s="218"/>
      <c r="J279" s="218"/>
      <c r="K279" s="218"/>
      <c r="L279" s="218"/>
      <c r="M279" s="218"/>
      <c r="N279" s="218"/>
      <c r="O279" s="218"/>
      <c r="P279" s="218"/>
      <c r="Q279" s="218"/>
      <c r="R279" s="218"/>
    </row>
    <row r="280" spans="2:18" x14ac:dyDescent="0.25">
      <c r="B280" s="233"/>
      <c r="C280" s="218"/>
      <c r="D280" s="218"/>
      <c r="E280" s="218"/>
      <c r="F280" s="218"/>
      <c r="G280" s="218"/>
      <c r="H280" s="218"/>
      <c r="I280" s="218"/>
      <c r="J280" s="218"/>
      <c r="K280" s="218"/>
      <c r="L280" s="218"/>
      <c r="M280" s="218"/>
      <c r="N280" s="218"/>
      <c r="O280" s="218"/>
      <c r="P280" s="218"/>
      <c r="Q280" s="218"/>
      <c r="R280" s="218"/>
    </row>
    <row r="281" spans="2:18" x14ac:dyDescent="0.25">
      <c r="B281" s="233"/>
      <c r="C281" s="218"/>
      <c r="D281" s="218"/>
      <c r="E281" s="218"/>
      <c r="F281" s="218"/>
      <c r="G281" s="218"/>
      <c r="H281" s="218"/>
      <c r="I281" s="218"/>
      <c r="J281" s="218"/>
      <c r="K281" s="218"/>
      <c r="L281" s="218"/>
      <c r="M281" s="218"/>
      <c r="N281" s="218"/>
      <c r="O281" s="218"/>
      <c r="P281" s="218"/>
      <c r="Q281" s="218"/>
      <c r="R281" s="218"/>
    </row>
    <row r="282" spans="2:18" x14ac:dyDescent="0.25">
      <c r="B282" s="233"/>
      <c r="C282" s="218"/>
      <c r="D282" s="218"/>
      <c r="E282" s="218"/>
      <c r="F282" s="218"/>
      <c r="G282" s="218"/>
      <c r="H282" s="218"/>
      <c r="I282" s="218"/>
      <c r="J282" s="218"/>
      <c r="K282" s="218"/>
      <c r="L282" s="218"/>
      <c r="M282" s="218"/>
      <c r="N282" s="218"/>
      <c r="O282" s="218"/>
      <c r="P282" s="218"/>
      <c r="Q282" s="218"/>
      <c r="R282" s="218"/>
    </row>
    <row r="283" spans="2:18" x14ac:dyDescent="0.25">
      <c r="B283" s="233"/>
      <c r="C283" s="218"/>
      <c r="D283" s="218"/>
      <c r="E283" s="218"/>
      <c r="F283" s="218"/>
      <c r="G283" s="218"/>
      <c r="H283" s="218"/>
      <c r="I283" s="218"/>
      <c r="J283" s="218"/>
      <c r="K283" s="218"/>
      <c r="L283" s="218"/>
      <c r="M283" s="218"/>
      <c r="N283" s="218"/>
      <c r="O283" s="218"/>
      <c r="P283" s="218"/>
      <c r="Q283" s="218"/>
      <c r="R283" s="218"/>
    </row>
    <row r="284" spans="2:18" x14ac:dyDescent="0.25">
      <c r="B284" s="233"/>
      <c r="C284" s="218"/>
      <c r="D284" s="218"/>
      <c r="E284" s="218"/>
      <c r="F284" s="218"/>
      <c r="G284" s="218"/>
      <c r="H284" s="218"/>
      <c r="I284" s="218"/>
      <c r="J284" s="218"/>
      <c r="K284" s="218"/>
      <c r="L284" s="218"/>
      <c r="M284" s="218"/>
      <c r="N284" s="218"/>
      <c r="O284" s="218"/>
      <c r="P284" s="218"/>
      <c r="Q284" s="218"/>
      <c r="R284" s="218"/>
    </row>
    <row r="285" spans="2:18" x14ac:dyDescent="0.25">
      <c r="B285" s="233"/>
      <c r="C285" s="218"/>
      <c r="D285" s="218"/>
      <c r="E285" s="218"/>
      <c r="F285" s="218"/>
      <c r="G285" s="218"/>
      <c r="H285" s="218"/>
      <c r="I285" s="218"/>
      <c r="J285" s="218"/>
      <c r="K285" s="218"/>
      <c r="L285" s="218"/>
      <c r="M285" s="218"/>
      <c r="N285" s="218"/>
      <c r="O285" s="218"/>
      <c r="P285" s="218"/>
      <c r="Q285" s="218"/>
      <c r="R285" s="218"/>
    </row>
    <row r="286" spans="2:18" x14ac:dyDescent="0.25">
      <c r="B286" s="233"/>
      <c r="C286" s="218"/>
      <c r="D286" s="218"/>
      <c r="E286" s="218"/>
      <c r="F286" s="218"/>
      <c r="G286" s="218"/>
      <c r="H286" s="218"/>
      <c r="I286" s="218"/>
      <c r="J286" s="218"/>
      <c r="K286" s="218"/>
      <c r="L286" s="218"/>
      <c r="M286" s="218"/>
      <c r="N286" s="218"/>
      <c r="O286" s="218"/>
      <c r="P286" s="218"/>
      <c r="Q286" s="218"/>
      <c r="R286" s="218"/>
    </row>
  </sheetData>
  <autoFilter ref="B8:R128" xr:uid="{00000000-0009-0000-0000-000001000000}"/>
  <mergeCells count="7">
    <mergeCell ref="S1:V1"/>
    <mergeCell ref="B140:R140"/>
    <mergeCell ref="M7:R7"/>
    <mergeCell ref="J6:R6"/>
    <mergeCell ref="B1:C1"/>
    <mergeCell ref="C3:L3"/>
    <mergeCell ref="B2:K2"/>
  </mergeCells>
  <dataValidations count="1">
    <dataValidation type="list" allowBlank="1" showInputMessage="1" showErrorMessage="1" sqref="C4" xr:uid="{00000000-0002-0000-0100-000000000000}">
      <formula1>$M$8:$R$8</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2" fitToHeight="0" orientation="portrait" r:id="rId2"/>
  <headerFooter>
    <oddHeader>&amp;C&amp;"Calibri"&amp;10&amp;K000000Public&amp;1#</oddHeader>
  </headerFooter>
  <rowBreaks count="1" manualBreakCount="1">
    <brk id="83" min="1" max="17"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tabColor theme="5" tint="0.79998168889431442"/>
  </sheetPr>
  <dimension ref="A3:D11"/>
  <sheetViews>
    <sheetView showGridLines="0" view="pageLayout" zoomScaleNormal="100" workbookViewId="0">
      <selection activeCell="A5" sqref="A5"/>
    </sheetView>
  </sheetViews>
  <sheetFormatPr defaultColWidth="11.44140625" defaultRowHeight="14.4" x14ac:dyDescent="0.3"/>
  <cols>
    <col min="1" max="1" width="6.33203125" customWidth="1"/>
    <col min="2" max="2" width="14.6640625" customWidth="1"/>
    <col min="3" max="3" width="13.33203125" customWidth="1"/>
    <col min="4" max="4" width="95.88671875" customWidth="1"/>
  </cols>
  <sheetData>
    <row r="3" spans="1:4" ht="18" x14ac:dyDescent="0.3">
      <c r="A3" s="28"/>
      <c r="B3" s="40" t="s">
        <v>162</v>
      </c>
      <c r="C3" s="28"/>
      <c r="D3" s="40"/>
    </row>
    <row r="4" spans="1:4" x14ac:dyDescent="0.3">
      <c r="B4" t="s">
        <v>125</v>
      </c>
    </row>
    <row r="7" spans="1:4" x14ac:dyDescent="0.3">
      <c r="B7" s="14" t="s">
        <v>126</v>
      </c>
      <c r="C7" s="14" t="s">
        <v>120</v>
      </c>
      <c r="D7" s="60" t="s">
        <v>127</v>
      </c>
    </row>
    <row r="8" spans="1:4" ht="28.8" x14ac:dyDescent="0.3">
      <c r="B8" s="36" t="s">
        <v>221</v>
      </c>
      <c r="C8" s="36" t="s">
        <v>116</v>
      </c>
      <c r="D8" s="37" t="s">
        <v>222</v>
      </c>
    </row>
    <row r="9" spans="1:4" ht="28.8" x14ac:dyDescent="0.3">
      <c r="B9" s="36" t="s">
        <v>223</v>
      </c>
      <c r="C9" s="36" t="s">
        <v>118</v>
      </c>
      <c r="D9" s="37" t="s">
        <v>224</v>
      </c>
    </row>
    <row r="10" spans="1:4" ht="28.8" x14ac:dyDescent="0.3">
      <c r="B10" s="36" t="s">
        <v>225</v>
      </c>
      <c r="C10" s="14" t="s">
        <v>152</v>
      </c>
      <c r="D10" s="60" t="s">
        <v>226</v>
      </c>
    </row>
    <row r="11" spans="1:4" s="22" customFormat="1" ht="28.8" x14ac:dyDescent="0.3">
      <c r="B11" s="23" t="s">
        <v>223</v>
      </c>
      <c r="C11" s="23" t="s">
        <v>137</v>
      </c>
      <c r="D11" s="24" t="s">
        <v>227</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tabColor theme="9" tint="0.79998168889431442"/>
    <pageSetUpPr fitToPage="1"/>
  </sheetPr>
  <dimension ref="A2:M19"/>
  <sheetViews>
    <sheetView showGridLines="0" view="pageLayout" zoomScaleNormal="100" workbookViewId="0">
      <selection activeCell="B4" sqref="B4"/>
    </sheetView>
  </sheetViews>
  <sheetFormatPr defaultColWidth="11.44140625" defaultRowHeight="14.4" x14ac:dyDescent="0.3"/>
  <cols>
    <col min="1" max="1" width="4" customWidth="1"/>
    <col min="2" max="2" width="19.33203125" customWidth="1"/>
    <col min="3" max="3" width="5.44140625" customWidth="1"/>
    <col min="4" max="4" width="6.44140625" customWidth="1"/>
    <col min="5" max="5" width="8" customWidth="1"/>
    <col min="6" max="6" width="5.33203125" customWidth="1"/>
    <col min="7" max="7" width="9.6640625" customWidth="1"/>
    <col min="8" max="8" width="10.44140625" customWidth="1"/>
    <col min="9" max="9" width="10.6640625" customWidth="1"/>
    <col min="10" max="10" width="12.109375" customWidth="1"/>
    <col min="11" max="11" width="9.33203125" customWidth="1"/>
    <col min="12" max="12" width="12.109375" customWidth="1"/>
  </cols>
  <sheetData>
    <row r="2" spans="1:13" ht="16.8" x14ac:dyDescent="0.3">
      <c r="B2" s="73" t="s">
        <v>163</v>
      </c>
    </row>
    <row r="3" spans="1:13" x14ac:dyDescent="0.3">
      <c r="B3" s="74" t="s">
        <v>228</v>
      </c>
    </row>
    <row r="4" spans="1:13" ht="15" x14ac:dyDescent="0.3">
      <c r="A4" s="75"/>
    </row>
    <row r="5" spans="1:13" x14ac:dyDescent="0.3">
      <c r="A5" s="76"/>
      <c r="B5" s="77"/>
      <c r="C5" s="78" t="s">
        <v>6</v>
      </c>
      <c r="D5" s="78" t="s">
        <v>7</v>
      </c>
      <c r="E5" s="78" t="s">
        <v>8</v>
      </c>
      <c r="F5" s="78" t="s">
        <v>43</v>
      </c>
      <c r="G5" s="78" t="s">
        <v>44</v>
      </c>
      <c r="H5" s="79" t="s">
        <v>229</v>
      </c>
      <c r="I5" s="79" t="s">
        <v>230</v>
      </c>
      <c r="J5" s="78" t="s">
        <v>164</v>
      </c>
      <c r="K5" s="78" t="s">
        <v>165</v>
      </c>
      <c r="L5" s="78" t="s">
        <v>199</v>
      </c>
      <c r="M5" s="3"/>
    </row>
    <row r="6" spans="1:13" ht="28.5" customHeight="1" x14ac:dyDescent="0.3">
      <c r="A6" s="76"/>
      <c r="B6" s="77"/>
      <c r="C6" s="1227" t="s">
        <v>231</v>
      </c>
      <c r="D6" s="1228"/>
      <c r="E6" s="1228"/>
      <c r="F6" s="1228"/>
      <c r="G6" s="1229"/>
      <c r="H6" s="1230" t="s">
        <v>232</v>
      </c>
      <c r="I6" s="1231"/>
      <c r="J6" s="1232" t="s">
        <v>233</v>
      </c>
      <c r="K6" s="80"/>
      <c r="L6" s="81"/>
      <c r="M6" s="3"/>
    </row>
    <row r="7" spans="1:13" ht="61.2" x14ac:dyDescent="0.3">
      <c r="A7" s="82"/>
      <c r="B7" s="83" t="s">
        <v>234</v>
      </c>
      <c r="C7" s="78" t="s">
        <v>235</v>
      </c>
      <c r="D7" s="78" t="s">
        <v>236</v>
      </c>
      <c r="E7" s="78" t="s">
        <v>237</v>
      </c>
      <c r="F7" s="78" t="s">
        <v>238</v>
      </c>
      <c r="G7" s="78" t="s">
        <v>239</v>
      </c>
      <c r="H7" s="79" t="s">
        <v>240</v>
      </c>
      <c r="I7" s="79" t="s">
        <v>241</v>
      </c>
      <c r="J7" s="1233"/>
      <c r="K7" s="79" t="s">
        <v>242</v>
      </c>
      <c r="L7" s="79" t="s">
        <v>243</v>
      </c>
      <c r="M7" s="3"/>
    </row>
    <row r="8" spans="1:13" ht="26.25" customHeight="1" x14ac:dyDescent="0.3">
      <c r="A8" s="78">
        <v>1</v>
      </c>
      <c r="B8" s="83" t="s">
        <v>244</v>
      </c>
      <c r="C8" s="78"/>
      <c r="D8" s="78"/>
      <c r="E8" s="78"/>
      <c r="F8" s="78"/>
      <c r="G8" s="78"/>
      <c r="H8" s="84"/>
      <c r="I8" s="84"/>
      <c r="J8" s="85"/>
      <c r="K8" s="78"/>
      <c r="L8" s="78"/>
      <c r="M8" s="3"/>
    </row>
    <row r="9" spans="1:13" ht="26.25" customHeight="1" x14ac:dyDescent="0.3">
      <c r="A9" s="86">
        <v>2</v>
      </c>
      <c r="B9" s="87" t="s">
        <v>23</v>
      </c>
      <c r="C9" s="86"/>
      <c r="D9" s="86"/>
      <c r="E9" s="86"/>
      <c r="F9" s="86"/>
      <c r="G9" s="86"/>
      <c r="H9" s="88"/>
      <c r="I9" s="88"/>
      <c r="J9" s="89"/>
      <c r="K9" s="86"/>
      <c r="L9" s="86"/>
      <c r="M9" s="3"/>
    </row>
    <row r="10" spans="1:13" x14ac:dyDescent="0.3">
      <c r="A10" s="78">
        <v>3</v>
      </c>
      <c r="B10" s="90" t="s">
        <v>245</v>
      </c>
      <c r="C10" s="91"/>
      <c r="D10" s="91"/>
      <c r="E10" s="91"/>
      <c r="F10" s="91"/>
      <c r="G10" s="91"/>
      <c r="H10" s="92"/>
      <c r="I10" s="92"/>
      <c r="J10" s="91"/>
      <c r="K10" s="91"/>
      <c r="L10" s="91"/>
      <c r="M10" s="3"/>
    </row>
    <row r="11" spans="1:13" x14ac:dyDescent="0.3">
      <c r="A11" s="78">
        <v>4</v>
      </c>
      <c r="B11" s="90" t="s">
        <v>246</v>
      </c>
      <c r="C11" s="91"/>
      <c r="D11" s="91"/>
      <c r="E11" s="91"/>
      <c r="F11" s="91"/>
      <c r="G11" s="91"/>
      <c r="H11" s="92"/>
      <c r="I11" s="92"/>
      <c r="J11" s="91"/>
      <c r="K11" s="91"/>
      <c r="L11" s="91"/>
      <c r="M11" s="3"/>
    </row>
    <row r="12" spans="1:13" x14ac:dyDescent="0.3">
      <c r="A12" s="78">
        <v>5</v>
      </c>
      <c r="B12" s="90" t="s">
        <v>247</v>
      </c>
      <c r="C12" s="91"/>
      <c r="D12" s="91"/>
      <c r="E12" s="91"/>
      <c r="F12" s="91"/>
      <c r="G12" s="91"/>
      <c r="H12" s="92"/>
      <c r="I12" s="92"/>
      <c r="J12" s="91"/>
      <c r="K12" s="91"/>
      <c r="L12" s="91"/>
      <c r="M12" s="3"/>
    </row>
    <row r="13" spans="1:13" x14ac:dyDescent="0.3">
      <c r="A13" s="78">
        <v>6</v>
      </c>
      <c r="B13" s="90" t="s">
        <v>248</v>
      </c>
      <c r="C13" s="91"/>
      <c r="D13" s="91"/>
      <c r="E13" s="91"/>
      <c r="F13" s="91"/>
      <c r="G13" s="91"/>
      <c r="H13" s="92"/>
      <c r="I13" s="92"/>
      <c r="J13" s="91"/>
      <c r="K13" s="91"/>
      <c r="L13" s="91"/>
      <c r="M13" s="3"/>
    </row>
    <row r="14" spans="1:13" x14ac:dyDescent="0.3">
      <c r="A14" s="78">
        <v>7</v>
      </c>
      <c r="B14" s="90" t="s">
        <v>249</v>
      </c>
      <c r="C14" s="91"/>
      <c r="D14" s="91"/>
      <c r="E14" s="91"/>
      <c r="F14" s="91"/>
      <c r="G14" s="91"/>
      <c r="H14" s="92"/>
      <c r="I14" s="92"/>
      <c r="J14" s="91"/>
      <c r="K14" s="91"/>
      <c r="L14" s="91"/>
      <c r="M14" s="3"/>
    </row>
    <row r="15" spans="1:13" ht="26.25" customHeight="1" x14ac:dyDescent="0.3">
      <c r="A15" s="93">
        <v>8</v>
      </c>
      <c r="B15" s="87" t="s">
        <v>23</v>
      </c>
      <c r="C15" s="93"/>
      <c r="D15" s="93"/>
      <c r="E15" s="93"/>
      <c r="F15" s="93"/>
      <c r="G15" s="93"/>
      <c r="H15" s="93"/>
      <c r="I15" s="93"/>
      <c r="J15" s="94"/>
      <c r="K15" s="93"/>
      <c r="L15" s="93"/>
      <c r="M15" s="3"/>
    </row>
    <row r="16" spans="1:13" ht="26.25" customHeight="1" x14ac:dyDescent="0.3">
      <c r="A16" s="93">
        <v>9</v>
      </c>
      <c r="B16" s="87" t="s">
        <v>23</v>
      </c>
      <c r="C16" s="93"/>
      <c r="D16" s="93"/>
      <c r="E16" s="93"/>
      <c r="F16" s="93"/>
      <c r="G16" s="93"/>
      <c r="H16" s="93"/>
      <c r="I16" s="93"/>
      <c r="J16" s="94"/>
      <c r="K16" s="93"/>
      <c r="L16" s="93"/>
      <c r="M16" s="3"/>
    </row>
    <row r="17" spans="1:13" ht="20.399999999999999" x14ac:dyDescent="0.3">
      <c r="A17" s="78">
        <v>10</v>
      </c>
      <c r="B17" s="90" t="s">
        <v>250</v>
      </c>
      <c r="C17" s="91"/>
      <c r="D17" s="91"/>
      <c r="E17" s="91"/>
      <c r="F17" s="91"/>
      <c r="G17" s="91"/>
      <c r="H17" s="92"/>
      <c r="I17" s="92"/>
      <c r="J17" s="91"/>
      <c r="K17" s="91"/>
      <c r="L17" s="91"/>
      <c r="M17" s="3"/>
    </row>
    <row r="18" spans="1:13" ht="26.25" customHeight="1" x14ac:dyDescent="0.3">
      <c r="A18" s="93">
        <v>11</v>
      </c>
      <c r="B18" s="87" t="s">
        <v>23</v>
      </c>
      <c r="C18" s="93"/>
      <c r="D18" s="93"/>
      <c r="E18" s="93"/>
      <c r="F18" s="93"/>
      <c r="G18" s="93"/>
      <c r="H18" s="93"/>
      <c r="I18" s="93"/>
      <c r="J18" s="94"/>
      <c r="K18" s="93"/>
      <c r="L18" s="93"/>
      <c r="M18" s="3"/>
    </row>
    <row r="19" spans="1:13" ht="20.399999999999999" x14ac:dyDescent="0.3">
      <c r="A19" s="78">
        <v>12</v>
      </c>
      <c r="B19" s="95" t="s">
        <v>251</v>
      </c>
      <c r="C19" s="96"/>
      <c r="D19" s="96"/>
      <c r="E19" s="96"/>
      <c r="F19" s="96"/>
      <c r="G19" s="96"/>
      <c r="H19" s="96"/>
      <c r="I19" s="96"/>
      <c r="J19" s="97"/>
      <c r="K19" s="98"/>
      <c r="L19" s="98"/>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tabColor rgb="FF0070C0"/>
    <pageSetUpPr fitToPage="1"/>
  </sheetPr>
  <dimension ref="B2:L12"/>
  <sheetViews>
    <sheetView showGridLines="0" zoomScaleNormal="100" workbookViewId="0"/>
  </sheetViews>
  <sheetFormatPr defaultRowHeight="14.4" x14ac:dyDescent="0.3"/>
  <cols>
    <col min="12" max="12" width="62" customWidth="1"/>
  </cols>
  <sheetData>
    <row r="2" spans="2:12" x14ac:dyDescent="0.3">
      <c r="B2" t="s">
        <v>1777</v>
      </c>
    </row>
    <row r="3" spans="2:12" x14ac:dyDescent="0.3">
      <c r="B3" t="s">
        <v>1778</v>
      </c>
    </row>
    <row r="5" spans="2:12" x14ac:dyDescent="0.3">
      <c r="B5" s="1212" t="s">
        <v>252</v>
      </c>
      <c r="C5" s="1213"/>
      <c r="D5" s="1213"/>
      <c r="E5" s="1213"/>
      <c r="F5" s="1213"/>
      <c r="G5" s="1213"/>
      <c r="H5" s="1213"/>
      <c r="I5" s="1213"/>
      <c r="J5" s="1213"/>
      <c r="K5" s="1213"/>
      <c r="L5" s="1214"/>
    </row>
    <row r="6" spans="2:12" x14ac:dyDescent="0.3">
      <c r="B6" s="1186" t="s">
        <v>253</v>
      </c>
      <c r="C6" s="1181"/>
      <c r="D6" s="1181"/>
      <c r="E6" s="1181"/>
      <c r="F6" s="1181"/>
      <c r="G6" s="1181"/>
      <c r="H6" s="1181"/>
      <c r="I6" s="1181"/>
      <c r="J6" s="1181"/>
      <c r="K6" s="1181"/>
      <c r="L6" s="1187"/>
    </row>
    <row r="7" spans="2:12" ht="22.5" customHeight="1" x14ac:dyDescent="0.3">
      <c r="B7" s="1188" t="s">
        <v>254</v>
      </c>
      <c r="C7" s="1189"/>
      <c r="D7" s="1189"/>
      <c r="E7" s="1189"/>
      <c r="F7" s="1189"/>
      <c r="G7" s="1189"/>
      <c r="H7" s="1189"/>
      <c r="I7" s="1189"/>
      <c r="J7" s="1189"/>
      <c r="K7" s="1189"/>
      <c r="L7" s="1190"/>
    </row>
    <row r="8" spans="2:12" ht="22.5" customHeight="1" x14ac:dyDescent="0.3">
      <c r="B8" s="1182"/>
      <c r="C8" s="1182"/>
      <c r="D8" s="1182"/>
      <c r="E8" s="1182"/>
      <c r="F8" s="1182"/>
      <c r="G8" s="1182"/>
      <c r="H8" s="1182"/>
      <c r="I8" s="1182"/>
      <c r="J8" s="1182"/>
      <c r="K8" s="1182"/>
      <c r="L8" s="1182"/>
    </row>
    <row r="9" spans="2:12" ht="22.5" customHeight="1" x14ac:dyDescent="0.3">
      <c r="B9" s="1181"/>
      <c r="C9" s="1181"/>
      <c r="D9" s="1181"/>
      <c r="E9" s="1181"/>
      <c r="F9" s="1181"/>
      <c r="G9" s="1181"/>
      <c r="H9" s="1181"/>
      <c r="I9" s="1181"/>
      <c r="J9" s="1181"/>
      <c r="K9" s="1181"/>
      <c r="L9" s="1181"/>
    </row>
    <row r="10" spans="2:12" ht="22.5" customHeight="1" x14ac:dyDescent="0.3">
      <c r="B10" s="1182"/>
      <c r="C10" s="1182"/>
      <c r="D10" s="1182"/>
      <c r="E10" s="1182"/>
      <c r="F10" s="1182"/>
      <c r="G10" s="1182"/>
      <c r="H10" s="1182"/>
      <c r="I10" s="1182"/>
      <c r="J10" s="1182"/>
      <c r="K10" s="1182"/>
      <c r="L10" s="1182"/>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30F57-F4DD-42C7-B64D-09B13F798346}">
  <sheetPr codeName="List23">
    <tabColor rgb="FF92D050"/>
  </sheetPr>
  <dimension ref="A2:I133"/>
  <sheetViews>
    <sheetView showGridLines="0" topLeftCell="A25" zoomScaleNormal="100" zoomScalePageLayoutView="130" workbookViewId="0">
      <selection activeCell="D25" sqref="D25:D26"/>
    </sheetView>
  </sheetViews>
  <sheetFormatPr defaultColWidth="9" defaultRowHeight="14.4" x14ac:dyDescent="0.3"/>
  <cols>
    <col min="1" max="1" width="6.109375" customWidth="1"/>
    <col min="3" max="3" width="57.5546875" customWidth="1"/>
    <col min="4" max="4" width="20.44140625" style="895" customWidth="1"/>
    <col min="5" max="5" width="57" customWidth="1"/>
    <col min="7" max="7" width="12.44140625" bestFit="1" customWidth="1"/>
  </cols>
  <sheetData>
    <row r="2" spans="2:9" ht="24.6" x14ac:dyDescent="0.3">
      <c r="D2" s="894" t="s">
        <v>1898</v>
      </c>
    </row>
    <row r="3" spans="2:9" ht="18" x14ac:dyDescent="0.35">
      <c r="B3" s="35" t="s">
        <v>252</v>
      </c>
    </row>
    <row r="4" spans="2:9" ht="18" x14ac:dyDescent="0.35">
      <c r="B4" s="35"/>
    </row>
    <row r="5" spans="2:9" ht="18" x14ac:dyDescent="0.35">
      <c r="B5" s="35"/>
    </row>
    <row r="6" spans="2:9" x14ac:dyDescent="0.3">
      <c r="D6" s="896" t="s">
        <v>255</v>
      </c>
      <c r="E6" s="817" t="s">
        <v>256</v>
      </c>
    </row>
    <row r="7" spans="2:9" ht="28.8" x14ac:dyDescent="0.3">
      <c r="D7" s="896" t="s">
        <v>257</v>
      </c>
      <c r="E7" s="817" t="s">
        <v>258</v>
      </c>
    </row>
    <row r="8" spans="2:9" x14ac:dyDescent="0.3">
      <c r="B8" s="1237" t="s">
        <v>259</v>
      </c>
      <c r="C8" s="1238"/>
      <c r="D8" s="1238"/>
      <c r="E8" s="1239"/>
    </row>
    <row r="9" spans="2:9" x14ac:dyDescent="0.3">
      <c r="B9" s="897">
        <v>1</v>
      </c>
      <c r="C9" s="898" t="s">
        <v>260</v>
      </c>
      <c r="D9" s="899">
        <f>SUM(D10:D12)</f>
        <v>26783551.721000001</v>
      </c>
      <c r="E9" s="900" t="s">
        <v>261</v>
      </c>
    </row>
    <row r="10" spans="2:9" x14ac:dyDescent="0.3">
      <c r="B10" s="897"/>
      <c r="C10" s="898" t="s">
        <v>262</v>
      </c>
      <c r="D10" s="899">
        <v>5855000.04</v>
      </c>
      <c r="E10" s="900">
        <v>1</v>
      </c>
    </row>
    <row r="11" spans="2:9" x14ac:dyDescent="0.3">
      <c r="B11" s="897"/>
      <c r="C11" s="898" t="s">
        <v>263</v>
      </c>
      <c r="D11" s="899">
        <v>20928551.681000002</v>
      </c>
      <c r="E11" s="900">
        <v>2</v>
      </c>
    </row>
    <row r="12" spans="2:9" x14ac:dyDescent="0.3">
      <c r="B12" s="897"/>
      <c r="C12" s="898" t="s">
        <v>264</v>
      </c>
      <c r="D12" s="899"/>
      <c r="E12" s="900"/>
    </row>
    <row r="13" spans="2:9" x14ac:dyDescent="0.3">
      <c r="B13" s="897">
        <v>2</v>
      </c>
      <c r="C13" s="898" t="s">
        <v>265</v>
      </c>
      <c r="D13" s="899">
        <v>43193779.213000007</v>
      </c>
      <c r="E13" s="900"/>
    </row>
    <row r="14" spans="2:9" x14ac:dyDescent="0.3">
      <c r="B14" s="897">
        <v>3</v>
      </c>
      <c r="C14" s="898" t="s">
        <v>266</v>
      </c>
      <c r="D14" s="899">
        <v>-2239807.8659999999</v>
      </c>
      <c r="E14" s="900"/>
      <c r="I14" s="482"/>
    </row>
    <row r="15" spans="2:9" x14ac:dyDescent="0.3">
      <c r="B15" s="897" t="s">
        <v>267</v>
      </c>
      <c r="C15" s="898" t="s">
        <v>268</v>
      </c>
      <c r="D15" s="899">
        <v>18686647.767999999</v>
      </c>
      <c r="E15" s="900"/>
      <c r="G15" s="895"/>
    </row>
    <row r="16" spans="2:9" ht="24" x14ac:dyDescent="0.3">
      <c r="B16" s="897">
        <v>4</v>
      </c>
      <c r="C16" s="898" t="s">
        <v>269</v>
      </c>
      <c r="D16" s="899"/>
      <c r="E16" s="900"/>
    </row>
    <row r="17" spans="2:5" ht="24" x14ac:dyDescent="0.3">
      <c r="B17" s="897">
        <v>5</v>
      </c>
      <c r="C17" s="898" t="s">
        <v>270</v>
      </c>
      <c r="D17" s="899"/>
      <c r="E17" s="900"/>
    </row>
    <row r="18" spans="2:5" ht="22.65" customHeight="1" x14ac:dyDescent="0.3">
      <c r="B18" s="897" t="s">
        <v>271</v>
      </c>
      <c r="C18" s="898" t="s">
        <v>272</v>
      </c>
      <c r="D18" s="899">
        <v>8400000</v>
      </c>
      <c r="E18" s="900"/>
    </row>
    <row r="19" spans="2:5" x14ac:dyDescent="0.3">
      <c r="B19" s="901">
        <v>6</v>
      </c>
      <c r="C19" s="902" t="s">
        <v>273</v>
      </c>
      <c r="D19" s="903">
        <f>SUM(D9,D13:D18)</f>
        <v>94824170.836000025</v>
      </c>
      <c r="E19" s="904"/>
    </row>
    <row r="20" spans="2:5" x14ac:dyDescent="0.3">
      <c r="B20" s="1234" t="s">
        <v>274</v>
      </c>
      <c r="C20" s="1235"/>
      <c r="D20" s="1235"/>
      <c r="E20" s="1236"/>
    </row>
    <row r="21" spans="2:5" x14ac:dyDescent="0.3">
      <c r="B21" s="897">
        <v>7</v>
      </c>
      <c r="C21" s="905" t="s">
        <v>275</v>
      </c>
      <c r="D21" s="899">
        <v>-84901.268369717494</v>
      </c>
      <c r="E21" s="906"/>
    </row>
    <row r="22" spans="2:5" x14ac:dyDescent="0.3">
      <c r="B22" s="897">
        <v>8</v>
      </c>
      <c r="C22" s="905" t="s">
        <v>276</v>
      </c>
      <c r="D22" s="899">
        <v>-9918010.0850513428</v>
      </c>
      <c r="E22" s="900" t="s">
        <v>277</v>
      </c>
    </row>
    <row r="23" spans="2:5" x14ac:dyDescent="0.3">
      <c r="B23" s="897">
        <v>9</v>
      </c>
      <c r="C23" s="905" t="s">
        <v>23</v>
      </c>
      <c r="D23" s="899"/>
      <c r="E23" s="906"/>
    </row>
    <row r="24" spans="2:5" ht="36" x14ac:dyDescent="0.3">
      <c r="B24" s="897">
        <v>10</v>
      </c>
      <c r="C24" s="905" t="s">
        <v>278</v>
      </c>
      <c r="D24" s="899">
        <v>-31279.250371554066</v>
      </c>
      <c r="E24" s="906"/>
    </row>
    <row r="25" spans="2:5" ht="36" x14ac:dyDescent="0.3">
      <c r="B25" s="897">
        <v>11</v>
      </c>
      <c r="C25" s="905" t="s">
        <v>279</v>
      </c>
      <c r="D25" s="899">
        <v>1577283.811</v>
      </c>
      <c r="E25" s="906"/>
    </row>
    <row r="26" spans="2:5" x14ac:dyDescent="0.3">
      <c r="B26" s="897">
        <v>12</v>
      </c>
      <c r="C26" s="905" t="s">
        <v>280</v>
      </c>
      <c r="D26" s="899">
        <v>-561285.9485729998</v>
      </c>
      <c r="E26" s="906"/>
    </row>
    <row r="27" spans="2:5" ht="21" customHeight="1" x14ac:dyDescent="0.3">
      <c r="B27" s="897">
        <v>13</v>
      </c>
      <c r="C27" s="905" t="s">
        <v>281</v>
      </c>
      <c r="D27" s="899"/>
      <c r="E27" s="906"/>
    </row>
    <row r="28" spans="2:5" ht="24" x14ac:dyDescent="0.3">
      <c r="B28" s="897">
        <v>14</v>
      </c>
      <c r="C28" s="905" t="s">
        <v>282</v>
      </c>
      <c r="D28" s="899"/>
      <c r="E28" s="906"/>
    </row>
    <row r="29" spans="2:5" x14ac:dyDescent="0.3">
      <c r="B29" s="897">
        <v>15</v>
      </c>
      <c r="C29" s="905" t="s">
        <v>283</v>
      </c>
      <c r="D29" s="899"/>
      <c r="E29" s="906"/>
    </row>
    <row r="30" spans="2:5" ht="24" x14ac:dyDescent="0.3">
      <c r="B30" s="897">
        <v>16</v>
      </c>
      <c r="C30" s="905" t="s">
        <v>284</v>
      </c>
      <c r="D30" s="899"/>
      <c r="E30" s="906"/>
    </row>
    <row r="31" spans="2:5" ht="48" x14ac:dyDescent="0.3">
      <c r="B31" s="897">
        <v>17</v>
      </c>
      <c r="C31" s="905" t="s">
        <v>285</v>
      </c>
      <c r="D31" s="899"/>
      <c r="E31" s="906"/>
    </row>
    <row r="32" spans="2:5" ht="48" x14ac:dyDescent="0.3">
      <c r="B32" s="897">
        <v>18</v>
      </c>
      <c r="C32" s="905" t="s">
        <v>286</v>
      </c>
      <c r="D32" s="899"/>
      <c r="E32" s="906"/>
    </row>
    <row r="33" spans="2:6" ht="48" x14ac:dyDescent="0.3">
      <c r="B33" s="897">
        <v>19</v>
      </c>
      <c r="C33" s="905" t="s">
        <v>287</v>
      </c>
      <c r="D33" s="899"/>
      <c r="E33" s="906"/>
    </row>
    <row r="34" spans="2:6" x14ac:dyDescent="0.3">
      <c r="B34" s="897">
        <v>20</v>
      </c>
      <c r="C34" s="905" t="s">
        <v>23</v>
      </c>
      <c r="D34" s="899"/>
      <c r="E34" s="906"/>
    </row>
    <row r="35" spans="2:6" ht="24" x14ac:dyDescent="0.3">
      <c r="B35" s="897" t="s">
        <v>288</v>
      </c>
      <c r="C35" s="905" t="s">
        <v>289</v>
      </c>
      <c r="D35" s="899"/>
      <c r="E35" s="906"/>
    </row>
    <row r="36" spans="2:6" x14ac:dyDescent="0.3">
      <c r="B36" s="897" t="s">
        <v>290</v>
      </c>
      <c r="C36" s="905" t="s">
        <v>291</v>
      </c>
      <c r="D36" s="899"/>
      <c r="E36" s="906"/>
    </row>
    <row r="37" spans="2:6" x14ac:dyDescent="0.3">
      <c r="B37" s="897" t="s">
        <v>292</v>
      </c>
      <c r="C37" s="906" t="s">
        <v>293</v>
      </c>
      <c r="D37" s="899"/>
      <c r="E37" s="906"/>
    </row>
    <row r="38" spans="2:6" x14ac:dyDescent="0.3">
      <c r="B38" s="897" t="s">
        <v>294</v>
      </c>
      <c r="C38" s="905" t="s">
        <v>295</v>
      </c>
      <c r="D38" s="899"/>
      <c r="E38" s="906"/>
    </row>
    <row r="39" spans="2:6" ht="36" x14ac:dyDescent="0.3">
      <c r="B39" s="897">
        <v>21</v>
      </c>
      <c r="C39" s="905" t="s">
        <v>296</v>
      </c>
      <c r="D39" s="899"/>
      <c r="E39" s="906"/>
    </row>
    <row r="40" spans="2:6" x14ac:dyDescent="0.3">
      <c r="B40" s="897">
        <v>22</v>
      </c>
      <c r="C40" s="905" t="s">
        <v>297</v>
      </c>
      <c r="D40" s="899"/>
      <c r="E40" s="906"/>
    </row>
    <row r="41" spans="2:6" ht="36" x14ac:dyDescent="0.3">
      <c r="B41" s="897">
        <v>23</v>
      </c>
      <c r="C41" s="905" t="s">
        <v>298</v>
      </c>
      <c r="D41" s="899"/>
      <c r="E41" s="906"/>
    </row>
    <row r="42" spans="2:6" x14ac:dyDescent="0.3">
      <c r="B42" s="897">
        <v>24</v>
      </c>
      <c r="C42" s="905" t="s">
        <v>23</v>
      </c>
      <c r="D42" s="899"/>
      <c r="E42" s="906"/>
    </row>
    <row r="43" spans="2:6" x14ac:dyDescent="0.3">
      <c r="B43" s="897">
        <v>25</v>
      </c>
      <c r="C43" s="905" t="s">
        <v>299</v>
      </c>
      <c r="D43" s="899"/>
      <c r="E43" s="906"/>
    </row>
    <row r="44" spans="2:6" x14ac:dyDescent="0.3">
      <c r="B44" s="897" t="s">
        <v>300</v>
      </c>
      <c r="C44" s="905" t="s">
        <v>301</v>
      </c>
      <c r="D44" s="899"/>
      <c r="E44" s="906"/>
    </row>
    <row r="45" spans="2:6" ht="48" x14ac:dyDescent="0.3">
      <c r="B45" s="897" t="s">
        <v>302</v>
      </c>
      <c r="C45" s="905" t="s">
        <v>303</v>
      </c>
      <c r="D45" s="899"/>
      <c r="E45" s="906"/>
    </row>
    <row r="46" spans="2:6" x14ac:dyDescent="0.3">
      <c r="B46" s="897">
        <v>26</v>
      </c>
      <c r="C46" s="905" t="s">
        <v>23</v>
      </c>
      <c r="D46" s="899"/>
      <c r="E46" s="906"/>
    </row>
    <row r="47" spans="2:6" ht="36" x14ac:dyDescent="0.3">
      <c r="B47" s="897">
        <v>27</v>
      </c>
      <c r="C47" s="905" t="s">
        <v>304</v>
      </c>
      <c r="D47" s="899"/>
      <c r="E47" s="906"/>
      <c r="F47" s="907"/>
    </row>
    <row r="48" spans="2:6" x14ac:dyDescent="0.3">
      <c r="B48" s="897" t="s">
        <v>305</v>
      </c>
      <c r="C48" s="905" t="s">
        <v>306</v>
      </c>
      <c r="D48" s="899"/>
      <c r="E48" s="906"/>
      <c r="F48" s="907"/>
    </row>
    <row r="49" spans="2:5" x14ac:dyDescent="0.3">
      <c r="B49" s="897">
        <v>28</v>
      </c>
      <c r="C49" s="908" t="s">
        <v>307</v>
      </c>
      <c r="D49" s="899">
        <f>SUM(D21:D34,D39:D45,D48)</f>
        <v>-9018192.7413656153</v>
      </c>
      <c r="E49" s="906"/>
    </row>
    <row r="50" spans="2:5" x14ac:dyDescent="0.3">
      <c r="B50" s="897">
        <v>29</v>
      </c>
      <c r="C50" s="908" t="s">
        <v>50</v>
      </c>
      <c r="D50" s="903">
        <f>D19+D49</f>
        <v>85805978.094634414</v>
      </c>
      <c r="E50" s="906"/>
    </row>
    <row r="51" spans="2:5" x14ac:dyDescent="0.3">
      <c r="B51" s="1234" t="s">
        <v>308</v>
      </c>
      <c r="C51" s="1235"/>
      <c r="D51" s="1235"/>
      <c r="E51" s="1236"/>
    </row>
    <row r="52" spans="2:5" x14ac:dyDescent="0.3">
      <c r="B52" s="897">
        <v>30</v>
      </c>
      <c r="C52" s="905" t="s">
        <v>309</v>
      </c>
      <c r="D52" s="899"/>
      <c r="E52" s="900" t="s">
        <v>310</v>
      </c>
    </row>
    <row r="53" spans="2:5" x14ac:dyDescent="0.3">
      <c r="B53" s="897">
        <v>31</v>
      </c>
      <c r="C53" s="905" t="s">
        <v>311</v>
      </c>
      <c r="D53" s="899"/>
      <c r="E53" s="906"/>
    </row>
    <row r="54" spans="2:5" x14ac:dyDescent="0.3">
      <c r="B54" s="897">
        <v>32</v>
      </c>
      <c r="C54" s="905" t="s">
        <v>312</v>
      </c>
      <c r="D54" s="899"/>
      <c r="E54" s="906"/>
    </row>
    <row r="55" spans="2:5" ht="24" x14ac:dyDescent="0.3">
      <c r="B55" s="897">
        <v>33</v>
      </c>
      <c r="C55" s="905" t="s">
        <v>313</v>
      </c>
      <c r="D55" s="899"/>
      <c r="E55" s="906"/>
    </row>
    <row r="56" spans="2:5" s="22" customFormat="1" ht="24" x14ac:dyDescent="0.3">
      <c r="B56" s="897" t="s">
        <v>314</v>
      </c>
      <c r="C56" s="905" t="s">
        <v>315</v>
      </c>
      <c r="D56" s="899"/>
      <c r="E56" s="906"/>
    </row>
    <row r="57" spans="2:5" s="22" customFormat="1" ht="24" x14ac:dyDescent="0.3">
      <c r="B57" s="897" t="s">
        <v>316</v>
      </c>
      <c r="C57" s="905" t="s">
        <v>317</v>
      </c>
      <c r="D57" s="899"/>
      <c r="E57" s="906"/>
    </row>
    <row r="58" spans="2:5" ht="36" x14ac:dyDescent="0.3">
      <c r="B58" s="897">
        <v>34</v>
      </c>
      <c r="C58" s="905" t="s">
        <v>318</v>
      </c>
      <c r="D58" s="899"/>
      <c r="E58" s="906"/>
    </row>
    <row r="59" spans="2:5" ht="21" customHeight="1" x14ac:dyDescent="0.3">
      <c r="B59" s="897">
        <v>35</v>
      </c>
      <c r="C59" s="905" t="s">
        <v>319</v>
      </c>
      <c r="D59" s="899"/>
      <c r="E59" s="906"/>
    </row>
    <row r="60" spans="2:5" x14ac:dyDescent="0.3">
      <c r="B60" s="901">
        <v>36</v>
      </c>
      <c r="C60" s="908" t="s">
        <v>320</v>
      </c>
      <c r="D60" s="903"/>
      <c r="E60" s="906"/>
    </row>
    <row r="61" spans="2:5" x14ac:dyDescent="0.3">
      <c r="B61" s="1234" t="s">
        <v>321</v>
      </c>
      <c r="C61" s="1235"/>
      <c r="D61" s="1235"/>
      <c r="E61" s="1236"/>
    </row>
    <row r="62" spans="2:5" ht="24" x14ac:dyDescent="0.3">
      <c r="B62" s="897">
        <v>37</v>
      </c>
      <c r="C62" s="905" t="s">
        <v>322</v>
      </c>
      <c r="D62" s="899"/>
      <c r="E62" s="906"/>
    </row>
    <row r="63" spans="2:5" ht="48" x14ac:dyDescent="0.3">
      <c r="B63" s="897">
        <v>38</v>
      </c>
      <c r="C63" s="905" t="s">
        <v>323</v>
      </c>
      <c r="D63" s="899"/>
      <c r="E63" s="906"/>
    </row>
    <row r="64" spans="2:5" ht="48" x14ac:dyDescent="0.3">
      <c r="B64" s="897">
        <v>39</v>
      </c>
      <c r="C64" s="905" t="s">
        <v>324</v>
      </c>
      <c r="D64" s="899"/>
      <c r="E64" s="906"/>
    </row>
    <row r="65" spans="1:5" ht="48" x14ac:dyDescent="0.3">
      <c r="B65" s="897">
        <v>40</v>
      </c>
      <c r="C65" s="905" t="s">
        <v>325</v>
      </c>
      <c r="D65" s="899"/>
      <c r="E65" s="906"/>
    </row>
    <row r="66" spans="1:5" x14ac:dyDescent="0.3">
      <c r="B66" s="897">
        <v>41</v>
      </c>
      <c r="C66" s="905" t="s">
        <v>23</v>
      </c>
      <c r="D66" s="899"/>
      <c r="E66" s="906"/>
    </row>
    <row r="67" spans="1:5" ht="24" x14ac:dyDescent="0.3">
      <c r="B67" s="897">
        <v>42</v>
      </c>
      <c r="C67" s="905" t="s">
        <v>326</v>
      </c>
      <c r="D67" s="899"/>
      <c r="E67" s="906"/>
    </row>
    <row r="68" spans="1:5" x14ac:dyDescent="0.3">
      <c r="B68" s="897" t="s">
        <v>327</v>
      </c>
      <c r="C68" s="905" t="s">
        <v>328</v>
      </c>
      <c r="D68" s="899"/>
      <c r="E68" s="906"/>
    </row>
    <row r="69" spans="1:5" x14ac:dyDescent="0.3">
      <c r="B69" s="901">
        <v>43</v>
      </c>
      <c r="C69" s="908" t="s">
        <v>329</v>
      </c>
      <c r="D69" s="903"/>
      <c r="E69" s="906"/>
    </row>
    <row r="70" spans="1:5" x14ac:dyDescent="0.3">
      <c r="B70" s="901">
        <v>44</v>
      </c>
      <c r="C70" s="908" t="s">
        <v>330</v>
      </c>
      <c r="D70" s="903"/>
      <c r="E70" s="906"/>
    </row>
    <row r="71" spans="1:5" x14ac:dyDescent="0.3">
      <c r="B71" s="901">
        <v>45</v>
      </c>
      <c r="C71" s="908" t="s">
        <v>331</v>
      </c>
      <c r="D71" s="903">
        <f>D60+D50</f>
        <v>85805978.094634414</v>
      </c>
      <c r="E71" s="906"/>
    </row>
    <row r="72" spans="1:5" x14ac:dyDescent="0.3">
      <c r="B72" s="1234" t="s">
        <v>332</v>
      </c>
      <c r="C72" s="1235"/>
      <c r="D72" s="1235"/>
      <c r="E72" s="1236"/>
    </row>
    <row r="73" spans="1:5" x14ac:dyDescent="0.3">
      <c r="B73" s="897">
        <v>46</v>
      </c>
      <c r="C73" s="905" t="s">
        <v>309</v>
      </c>
      <c r="D73" s="899"/>
      <c r="E73" s="906"/>
    </row>
    <row r="74" spans="1:5" ht="36" x14ac:dyDescent="0.3">
      <c r="B74" s="897">
        <v>47</v>
      </c>
      <c r="C74" s="905" t="s">
        <v>333</v>
      </c>
      <c r="D74" s="899"/>
      <c r="E74" s="906"/>
    </row>
    <row r="75" spans="1:5" s="22" customFormat="1" ht="24" x14ac:dyDescent="0.3">
      <c r="A75" s="28"/>
      <c r="B75" s="897" t="s">
        <v>334</v>
      </c>
      <c r="C75" s="905" t="s">
        <v>335</v>
      </c>
      <c r="D75" s="899"/>
      <c r="E75" s="906"/>
    </row>
    <row r="76" spans="1:5" s="22" customFormat="1" ht="24" x14ac:dyDescent="0.3">
      <c r="A76" s="28"/>
      <c r="B76" s="897" t="s">
        <v>336</v>
      </c>
      <c r="C76" s="905" t="s">
        <v>337</v>
      </c>
      <c r="D76" s="899"/>
      <c r="E76" s="906"/>
    </row>
    <row r="77" spans="1:5" ht="48" x14ac:dyDescent="0.3">
      <c r="B77" s="897">
        <v>48</v>
      </c>
      <c r="C77" s="905" t="s">
        <v>338</v>
      </c>
      <c r="D77" s="899"/>
      <c r="E77" s="906"/>
    </row>
    <row r="78" spans="1:5" ht="21.6" customHeight="1" x14ac:dyDescent="0.3">
      <c r="B78" s="897">
        <v>49</v>
      </c>
      <c r="C78" s="905" t="s">
        <v>339</v>
      </c>
      <c r="D78" s="899"/>
      <c r="E78" s="906"/>
    </row>
    <row r="79" spans="1:5" x14ac:dyDescent="0.3">
      <c r="B79" s="897">
        <v>50</v>
      </c>
      <c r="C79" s="905" t="s">
        <v>340</v>
      </c>
      <c r="D79" s="899"/>
      <c r="E79" s="906"/>
    </row>
    <row r="80" spans="1:5" x14ac:dyDescent="0.3">
      <c r="B80" s="901">
        <v>51</v>
      </c>
      <c r="C80" s="908" t="s">
        <v>341</v>
      </c>
      <c r="D80" s="903"/>
      <c r="E80" s="909"/>
    </row>
    <row r="81" spans="2:5" x14ac:dyDescent="0.3">
      <c r="B81" s="1234" t="s">
        <v>342</v>
      </c>
      <c r="C81" s="1235"/>
      <c r="D81" s="1235"/>
      <c r="E81" s="1236"/>
    </row>
    <row r="82" spans="2:5" ht="24" x14ac:dyDescent="0.3">
      <c r="B82" s="897">
        <v>52</v>
      </c>
      <c r="C82" s="905" t="s">
        <v>343</v>
      </c>
      <c r="D82" s="899"/>
      <c r="E82" s="906"/>
    </row>
    <row r="83" spans="2:5" ht="48" x14ac:dyDescent="0.3">
      <c r="B83" s="897">
        <v>53</v>
      </c>
      <c r="C83" s="905" t="s">
        <v>344</v>
      </c>
      <c r="D83" s="899"/>
      <c r="E83" s="906"/>
    </row>
    <row r="84" spans="2:5" ht="48" x14ac:dyDescent="0.3">
      <c r="B84" s="897">
        <v>54</v>
      </c>
      <c r="C84" s="905" t="s">
        <v>345</v>
      </c>
      <c r="D84" s="899"/>
      <c r="E84" s="906"/>
    </row>
    <row r="85" spans="2:5" x14ac:dyDescent="0.3">
      <c r="B85" s="897" t="s">
        <v>346</v>
      </c>
      <c r="C85" s="905" t="s">
        <v>23</v>
      </c>
      <c r="D85" s="899"/>
      <c r="E85" s="906"/>
    </row>
    <row r="86" spans="2:5" ht="48" x14ac:dyDescent="0.3">
      <c r="B86" s="897">
        <v>55</v>
      </c>
      <c r="C86" s="905" t="s">
        <v>347</v>
      </c>
      <c r="D86" s="899"/>
      <c r="E86" s="906"/>
    </row>
    <row r="87" spans="2:5" x14ac:dyDescent="0.3">
      <c r="B87" s="897">
        <v>56</v>
      </c>
      <c r="C87" s="905" t="s">
        <v>23</v>
      </c>
      <c r="D87" s="899"/>
      <c r="E87" s="906"/>
    </row>
    <row r="88" spans="2:5" ht="36" x14ac:dyDescent="0.3">
      <c r="B88" s="897" t="s">
        <v>348</v>
      </c>
      <c r="C88" s="906" t="s">
        <v>349</v>
      </c>
      <c r="D88" s="903"/>
      <c r="E88" s="906"/>
    </row>
    <row r="89" spans="2:5" x14ac:dyDescent="0.3">
      <c r="B89" s="897" t="s">
        <v>350</v>
      </c>
      <c r="C89" s="906" t="s">
        <v>351</v>
      </c>
      <c r="D89" s="903"/>
      <c r="E89" s="906"/>
    </row>
    <row r="90" spans="2:5" x14ac:dyDescent="0.3">
      <c r="B90" s="901">
        <v>57</v>
      </c>
      <c r="C90" s="909" t="s">
        <v>352</v>
      </c>
      <c r="D90" s="903"/>
      <c r="E90" s="906"/>
    </row>
    <row r="91" spans="2:5" x14ac:dyDescent="0.3">
      <c r="B91" s="901">
        <v>58</v>
      </c>
      <c r="C91" s="909" t="s">
        <v>353</v>
      </c>
      <c r="D91" s="903"/>
      <c r="E91" s="906"/>
    </row>
    <row r="92" spans="2:5" x14ac:dyDescent="0.3">
      <c r="B92" s="901">
        <v>59</v>
      </c>
      <c r="C92" s="909" t="s">
        <v>354</v>
      </c>
      <c r="D92" s="903">
        <f>D91+D71</f>
        <v>85805978.094634414</v>
      </c>
      <c r="E92" s="906"/>
    </row>
    <row r="93" spans="2:5" x14ac:dyDescent="0.3">
      <c r="B93" s="901">
        <v>60</v>
      </c>
      <c r="C93" s="909" t="s">
        <v>4</v>
      </c>
      <c r="D93" s="903">
        <v>432892819.41993433</v>
      </c>
      <c r="E93" s="909"/>
    </row>
    <row r="94" spans="2:5" x14ac:dyDescent="0.3">
      <c r="B94" s="1234" t="s">
        <v>355</v>
      </c>
      <c r="C94" s="1235"/>
      <c r="D94" s="1235"/>
      <c r="E94" s="1236"/>
    </row>
    <row r="95" spans="2:5" x14ac:dyDescent="0.3">
      <c r="B95" s="897">
        <v>61</v>
      </c>
      <c r="C95" s="905" t="s">
        <v>356</v>
      </c>
      <c r="D95" s="910">
        <f>D50/D93</f>
        <v>0.19821529543874694</v>
      </c>
      <c r="E95" s="906"/>
    </row>
    <row r="96" spans="2:5" x14ac:dyDescent="0.3">
      <c r="B96" s="897">
        <v>62</v>
      </c>
      <c r="C96" s="905" t="s">
        <v>357</v>
      </c>
      <c r="D96" s="910">
        <f>D71/D93</f>
        <v>0.19821529543874694</v>
      </c>
      <c r="E96" s="906"/>
    </row>
    <row r="97" spans="2:5" x14ac:dyDescent="0.3">
      <c r="B97" s="897">
        <v>63</v>
      </c>
      <c r="C97" s="905" t="s">
        <v>358</v>
      </c>
      <c r="D97" s="910">
        <f>D92/D93</f>
        <v>0.19821529543874694</v>
      </c>
      <c r="E97" s="906"/>
    </row>
    <row r="98" spans="2:5" ht="14.4" customHeight="1" x14ac:dyDescent="0.3">
      <c r="B98" s="897">
        <v>64</v>
      </c>
      <c r="C98" s="905" t="s">
        <v>359</v>
      </c>
      <c r="D98" s="910">
        <f>4.5%+SUM(D99,D100,D101,D102)</f>
        <v>0.10906472683919204</v>
      </c>
      <c r="E98" s="906"/>
    </row>
    <row r="99" spans="2:5" ht="17.399999999999999" customHeight="1" x14ac:dyDescent="0.3">
      <c r="B99" s="897">
        <v>65</v>
      </c>
      <c r="C99" s="906" t="s">
        <v>360</v>
      </c>
      <c r="D99" s="910">
        <v>2.5000000000000001E-2</v>
      </c>
      <c r="E99" s="906"/>
    </row>
    <row r="100" spans="2:5" x14ac:dyDescent="0.3">
      <c r="B100" s="897">
        <v>66</v>
      </c>
      <c r="C100" s="906" t="s">
        <v>361</v>
      </c>
      <c r="D100" s="910">
        <v>1.4064726839192045E-2</v>
      </c>
      <c r="E100" s="906"/>
    </row>
    <row r="101" spans="2:5" x14ac:dyDescent="0.3">
      <c r="B101" s="897">
        <v>67</v>
      </c>
      <c r="C101" s="906" t="s">
        <v>362</v>
      </c>
      <c r="D101" s="910">
        <v>2.5000000000000001E-2</v>
      </c>
      <c r="E101" s="906"/>
    </row>
    <row r="102" spans="2:5" ht="24" x14ac:dyDescent="0.3">
      <c r="B102" s="897" t="s">
        <v>363</v>
      </c>
      <c r="C102" s="905" t="s">
        <v>364</v>
      </c>
      <c r="D102" s="910">
        <v>0</v>
      </c>
      <c r="E102" s="906"/>
    </row>
    <row r="103" spans="2:5" ht="24" x14ac:dyDescent="0.3">
      <c r="B103" s="897" t="s">
        <v>365</v>
      </c>
      <c r="C103" s="905" t="s">
        <v>366</v>
      </c>
      <c r="D103" s="910"/>
      <c r="E103" s="906"/>
    </row>
    <row r="104" spans="2:5" ht="24" x14ac:dyDescent="0.3">
      <c r="B104" s="897">
        <v>68</v>
      </c>
      <c r="C104" s="908" t="s">
        <v>367</v>
      </c>
      <c r="D104" s="910">
        <f>D95-8%</f>
        <v>0.11821529543874694</v>
      </c>
      <c r="E104" s="906"/>
    </row>
    <row r="105" spans="2:5" x14ac:dyDescent="0.3">
      <c r="B105" s="1234" t="s">
        <v>368</v>
      </c>
      <c r="C105" s="1235"/>
      <c r="D105" s="1235"/>
      <c r="E105" s="1236"/>
    </row>
    <row r="106" spans="2:5" x14ac:dyDescent="0.3">
      <c r="B106" s="897">
        <v>69</v>
      </c>
      <c r="C106" s="911" t="s">
        <v>369</v>
      </c>
      <c r="D106" s="899"/>
      <c r="E106" s="906"/>
    </row>
    <row r="107" spans="2:5" x14ac:dyDescent="0.3">
      <c r="B107" s="897">
        <v>70</v>
      </c>
      <c r="C107" s="911" t="s">
        <v>369</v>
      </c>
      <c r="D107" s="899"/>
      <c r="E107" s="906"/>
    </row>
    <row r="108" spans="2:5" x14ac:dyDescent="0.3">
      <c r="B108" s="897">
        <v>71</v>
      </c>
      <c r="C108" s="911" t="s">
        <v>369</v>
      </c>
      <c r="D108" s="899"/>
      <c r="E108" s="906"/>
    </row>
    <row r="109" spans="2:5" x14ac:dyDescent="0.3">
      <c r="B109" s="1234" t="s">
        <v>370</v>
      </c>
      <c r="C109" s="1235"/>
      <c r="D109" s="1235"/>
      <c r="E109" s="1236"/>
    </row>
    <row r="110" spans="2:5" ht="32.25" customHeight="1" x14ac:dyDescent="0.3">
      <c r="B110" s="1243">
        <v>72</v>
      </c>
      <c r="C110" s="1246" t="s">
        <v>371</v>
      </c>
      <c r="D110" s="1249">
        <v>275800.52013690001</v>
      </c>
      <c r="E110" s="1252"/>
    </row>
    <row r="111" spans="2:5" ht="11.1" customHeight="1" x14ac:dyDescent="0.3">
      <c r="B111" s="1244"/>
      <c r="C111" s="1247"/>
      <c r="D111" s="1250"/>
      <c r="E111" s="1253"/>
    </row>
    <row r="112" spans="2:5" x14ac:dyDescent="0.3">
      <c r="B112" s="1245"/>
      <c r="C112" s="1248"/>
      <c r="D112" s="1251"/>
      <c r="E112" s="1254"/>
    </row>
    <row r="113" spans="2:5" ht="48" x14ac:dyDescent="0.3">
      <c r="B113" s="897">
        <v>73</v>
      </c>
      <c r="C113" s="905" t="s">
        <v>372</v>
      </c>
      <c r="D113" s="899">
        <v>89092.511101299999</v>
      </c>
      <c r="E113" s="906"/>
    </row>
    <row r="114" spans="2:5" x14ac:dyDescent="0.3">
      <c r="B114" s="897">
        <v>74</v>
      </c>
      <c r="C114" s="905" t="s">
        <v>23</v>
      </c>
      <c r="D114" s="899"/>
      <c r="E114" s="906"/>
    </row>
    <row r="115" spans="2:5" ht="36" x14ac:dyDescent="0.3">
      <c r="B115" s="897">
        <v>75</v>
      </c>
      <c r="C115" s="905" t="s">
        <v>373</v>
      </c>
      <c r="D115" s="899"/>
      <c r="E115" s="906"/>
    </row>
    <row r="116" spans="2:5" x14ac:dyDescent="0.3">
      <c r="B116" s="1234" t="s">
        <v>374</v>
      </c>
      <c r="C116" s="1235"/>
      <c r="D116" s="1235"/>
      <c r="E116" s="1236"/>
    </row>
    <row r="117" spans="2:5" ht="24" x14ac:dyDescent="0.3">
      <c r="B117" s="897">
        <v>76</v>
      </c>
      <c r="C117" s="905" t="s">
        <v>375</v>
      </c>
      <c r="D117" s="899">
        <v>0</v>
      </c>
      <c r="E117" s="906"/>
    </row>
    <row r="118" spans="2:5" ht="24" x14ac:dyDescent="0.3">
      <c r="B118" s="897">
        <v>77</v>
      </c>
      <c r="C118" s="905" t="s">
        <v>376</v>
      </c>
      <c r="D118" s="899">
        <v>167593.98182434493</v>
      </c>
      <c r="E118" s="906"/>
    </row>
    <row r="119" spans="2:5" ht="24" x14ac:dyDescent="0.3">
      <c r="B119" s="897">
        <v>78</v>
      </c>
      <c r="C119" s="905" t="s">
        <v>377</v>
      </c>
      <c r="D119" s="899">
        <v>0</v>
      </c>
      <c r="E119" s="906"/>
    </row>
    <row r="120" spans="2:5" ht="24" x14ac:dyDescent="0.3">
      <c r="B120" s="897">
        <v>79</v>
      </c>
      <c r="C120" s="905" t="s">
        <v>378</v>
      </c>
      <c r="D120" s="899">
        <v>2032041.1279488939</v>
      </c>
      <c r="E120" s="906"/>
    </row>
    <row r="121" spans="2:5" x14ac:dyDescent="0.3">
      <c r="B121" s="1240" t="s">
        <v>379</v>
      </c>
      <c r="C121" s="1241"/>
      <c r="D121" s="1241"/>
      <c r="E121" s="1242"/>
    </row>
    <row r="122" spans="2:5" ht="24" x14ac:dyDescent="0.3">
      <c r="B122" s="897">
        <v>80</v>
      </c>
      <c r="C122" s="905" t="s">
        <v>380</v>
      </c>
      <c r="D122" s="912"/>
      <c r="E122" s="906"/>
    </row>
    <row r="123" spans="2:5" ht="24" x14ac:dyDescent="0.3">
      <c r="B123" s="897">
        <v>81</v>
      </c>
      <c r="C123" s="905" t="s">
        <v>381</v>
      </c>
      <c r="D123" s="912"/>
      <c r="E123" s="906" t="s">
        <v>145</v>
      </c>
    </row>
    <row r="124" spans="2:5" ht="24" x14ac:dyDescent="0.3">
      <c r="B124" s="897">
        <v>82</v>
      </c>
      <c r="C124" s="905" t="s">
        <v>382</v>
      </c>
      <c r="D124" s="913"/>
      <c r="E124" s="906"/>
    </row>
    <row r="125" spans="2:5" ht="24" x14ac:dyDescent="0.3">
      <c r="B125" s="897">
        <v>83</v>
      </c>
      <c r="C125" s="905" t="s">
        <v>383</v>
      </c>
      <c r="D125" s="913"/>
      <c r="E125" s="906"/>
    </row>
    <row r="126" spans="2:5" ht="24" x14ac:dyDescent="0.3">
      <c r="B126" s="897">
        <v>84</v>
      </c>
      <c r="C126" s="905" t="s">
        <v>384</v>
      </c>
      <c r="D126" s="913"/>
      <c r="E126" s="906"/>
    </row>
    <row r="127" spans="2:5" ht="24" x14ac:dyDescent="0.3">
      <c r="B127" s="897">
        <v>85</v>
      </c>
      <c r="C127" s="905" t="s">
        <v>385</v>
      </c>
      <c r="D127" s="913"/>
      <c r="E127" s="906"/>
    </row>
    <row r="128" spans="2:5" x14ac:dyDescent="0.3">
      <c r="B128" s="114"/>
    </row>
    <row r="129" spans="2:2" x14ac:dyDescent="0.3">
      <c r="B129" s="114"/>
    </row>
    <row r="130" spans="2:2" x14ac:dyDescent="0.3">
      <c r="B130" s="149"/>
    </row>
    <row r="131" spans="2:2" x14ac:dyDescent="0.3">
      <c r="B131" s="149"/>
    </row>
    <row r="132" spans="2:2" x14ac:dyDescent="0.3">
      <c r="B132" s="149"/>
    </row>
    <row r="133" spans="2:2" x14ac:dyDescent="0.3">
      <c r="B133" s="149"/>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&amp;C&amp;"Calibri"&amp;10&amp;K000000Public&amp;1#_x000D_&amp;"Calibri"&amp;11&amp;K000000CS
Příloha VII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C802F-73B5-4C46-8F2F-AC036BAD6A6A}">
  <sheetPr codeName="List24">
    <tabColor rgb="FF92D050"/>
    <pageSetUpPr fitToPage="1"/>
  </sheetPr>
  <dimension ref="B1:T43"/>
  <sheetViews>
    <sheetView showGridLines="0" topLeftCell="A15" zoomScale="90" zoomScaleNormal="100" workbookViewId="0">
      <selection activeCell="D25" sqref="D25:D26"/>
    </sheetView>
  </sheetViews>
  <sheetFormatPr defaultColWidth="9" defaultRowHeight="14.4" x14ac:dyDescent="0.3"/>
  <cols>
    <col min="3" max="3" width="53" customWidth="1"/>
    <col min="4" max="4" width="39.5546875" customWidth="1"/>
    <col min="5" max="5" width="37.109375" customWidth="1"/>
    <col min="6" max="6" width="20.44140625" customWidth="1"/>
    <col min="8" max="8" width="14.109375" bestFit="1" customWidth="1"/>
  </cols>
  <sheetData>
    <row r="1" spans="2:20" ht="15.6" x14ac:dyDescent="0.3">
      <c r="C1" s="102"/>
    </row>
    <row r="2" spans="2:20" ht="18" x14ac:dyDescent="0.3">
      <c r="B2" s="103" t="s">
        <v>253</v>
      </c>
    </row>
    <row r="3" spans="2:20" ht="15" customHeight="1" x14ac:dyDescent="0.3">
      <c r="B3" s="1255" t="s">
        <v>386</v>
      </c>
      <c r="C3" s="1255"/>
      <c r="D3" s="1255"/>
      <c r="E3" s="1255"/>
      <c r="F3" s="1255"/>
      <c r="G3" s="914"/>
      <c r="H3" s="914"/>
      <c r="I3" s="914"/>
      <c r="J3" s="914"/>
      <c r="K3" s="914"/>
      <c r="L3" s="914"/>
      <c r="M3" s="914"/>
      <c r="N3" s="914"/>
      <c r="O3" s="914"/>
      <c r="P3" s="914"/>
      <c r="Q3" s="914"/>
      <c r="R3" s="914"/>
      <c r="S3" s="914"/>
      <c r="T3" s="914"/>
    </row>
    <row r="4" spans="2:20" x14ac:dyDescent="0.3">
      <c r="B4" s="1255"/>
      <c r="C4" s="1255"/>
      <c r="D4" s="1255"/>
      <c r="E4" s="1255"/>
      <c r="F4" s="1255"/>
      <c r="G4" s="914"/>
      <c r="H4" s="914"/>
      <c r="I4" s="914"/>
      <c r="J4" s="914"/>
      <c r="K4" s="914"/>
      <c r="L4" s="914"/>
      <c r="M4" s="914"/>
      <c r="N4" s="914"/>
      <c r="O4" s="914"/>
      <c r="P4" s="914"/>
      <c r="Q4" s="914"/>
      <c r="R4" s="914"/>
      <c r="S4" s="914"/>
      <c r="T4" s="914"/>
    </row>
    <row r="5" spans="2:20" x14ac:dyDescent="0.3">
      <c r="B5" s="1255"/>
      <c r="C5" s="1255"/>
      <c r="D5" s="1255"/>
      <c r="E5" s="1255"/>
      <c r="F5" s="1255"/>
      <c r="G5" s="914"/>
      <c r="H5" s="914"/>
      <c r="I5" s="914"/>
      <c r="J5" s="914"/>
      <c r="K5" s="914"/>
      <c r="L5" s="914"/>
      <c r="M5" s="914"/>
      <c r="N5" s="914"/>
      <c r="O5" s="914"/>
      <c r="P5" s="914"/>
      <c r="Q5" s="914"/>
      <c r="R5" s="914"/>
      <c r="S5" s="914"/>
      <c r="T5" s="914"/>
    </row>
    <row r="6" spans="2:20" x14ac:dyDescent="0.3">
      <c r="D6" s="25" t="s">
        <v>6</v>
      </c>
      <c r="E6" s="25" t="s">
        <v>7</v>
      </c>
      <c r="F6" s="25" t="s">
        <v>8</v>
      </c>
    </row>
    <row r="7" spans="2:20" x14ac:dyDescent="0.3">
      <c r="C7" s="915"/>
      <c r="D7" s="104" t="s">
        <v>387</v>
      </c>
      <c r="E7" s="104" t="s">
        <v>388</v>
      </c>
      <c r="F7" s="104" t="s">
        <v>389</v>
      </c>
    </row>
    <row r="8" spans="2:20" x14ac:dyDescent="0.3">
      <c r="C8" s="915"/>
      <c r="D8" s="104" t="s">
        <v>390</v>
      </c>
      <c r="E8" s="104" t="s">
        <v>390</v>
      </c>
      <c r="F8" s="104"/>
    </row>
    <row r="9" spans="2:20" ht="30" customHeight="1" x14ac:dyDescent="0.3">
      <c r="B9" s="1256" t="s">
        <v>391</v>
      </c>
      <c r="C9" s="1257"/>
      <c r="D9" s="1257"/>
      <c r="E9" s="1257"/>
      <c r="F9" s="1258"/>
    </row>
    <row r="10" spans="2:20" ht="28.8" x14ac:dyDescent="0.3">
      <c r="B10" s="916">
        <v>1</v>
      </c>
      <c r="C10" s="16" t="s">
        <v>2128</v>
      </c>
      <c r="D10" s="861">
        <v>62120818399</v>
      </c>
      <c r="E10" s="861">
        <v>62120818399</v>
      </c>
      <c r="F10" s="25"/>
    </row>
    <row r="11" spans="2:20" x14ac:dyDescent="0.3">
      <c r="B11" s="916">
        <v>2</v>
      </c>
      <c r="C11" s="16" t="s">
        <v>2129</v>
      </c>
      <c r="D11" s="861">
        <v>71745827516</v>
      </c>
      <c r="E11" s="861">
        <v>71745827516</v>
      </c>
      <c r="F11" s="25"/>
    </row>
    <row r="12" spans="2:20" ht="28.8" x14ac:dyDescent="0.3">
      <c r="B12" s="916">
        <v>3</v>
      </c>
      <c r="C12" s="16" t="s">
        <v>2130</v>
      </c>
      <c r="D12" s="861">
        <v>1321799035</v>
      </c>
      <c r="E12" s="861">
        <v>1321799035</v>
      </c>
      <c r="F12" s="25"/>
    </row>
    <row r="13" spans="2:20" ht="28.8" x14ac:dyDescent="0.3">
      <c r="B13" s="916">
        <v>4</v>
      </c>
      <c r="C13" s="16" t="s">
        <v>2131</v>
      </c>
      <c r="D13" s="861">
        <v>15656469333</v>
      </c>
      <c r="E13" s="861">
        <v>15656469333</v>
      </c>
      <c r="F13" s="25"/>
    </row>
    <row r="14" spans="2:20" x14ac:dyDescent="0.3">
      <c r="B14" s="916">
        <v>5</v>
      </c>
      <c r="C14" s="16" t="s">
        <v>2132</v>
      </c>
      <c r="D14" s="861">
        <v>1599482743255</v>
      </c>
      <c r="E14" s="861">
        <v>1599482743255</v>
      </c>
      <c r="F14" s="25"/>
    </row>
    <row r="15" spans="2:20" x14ac:dyDescent="0.3">
      <c r="B15" s="916">
        <v>6</v>
      </c>
      <c r="C15" s="16" t="s">
        <v>2133</v>
      </c>
      <c r="D15" s="861">
        <v>48425344209</v>
      </c>
      <c r="E15" s="861">
        <v>48425344209</v>
      </c>
      <c r="F15" s="25"/>
    </row>
    <row r="16" spans="2:20" ht="43.2" x14ac:dyDescent="0.3">
      <c r="B16" s="916">
        <v>7</v>
      </c>
      <c r="C16" s="16" t="s">
        <v>2134</v>
      </c>
      <c r="D16" s="861">
        <v>-25638753958</v>
      </c>
      <c r="E16" s="861">
        <v>-25638753958</v>
      </c>
      <c r="F16" s="25"/>
    </row>
    <row r="17" spans="2:8" ht="28.8" x14ac:dyDescent="0.3">
      <c r="B17" s="916">
        <v>8</v>
      </c>
      <c r="C17" s="16" t="s">
        <v>2135</v>
      </c>
      <c r="D17" s="917">
        <v>53175091</v>
      </c>
      <c r="E17" s="917">
        <v>65822965</v>
      </c>
      <c r="F17" s="25"/>
    </row>
    <row r="18" spans="2:8" x14ac:dyDescent="0.3">
      <c r="B18" s="916">
        <v>9</v>
      </c>
      <c r="C18" s="16" t="s">
        <v>2136</v>
      </c>
      <c r="D18" s="918">
        <v>12916976354</v>
      </c>
      <c r="E18" s="918">
        <v>12946836928</v>
      </c>
      <c r="F18" s="25"/>
    </row>
    <row r="19" spans="2:8" x14ac:dyDescent="0.3">
      <c r="B19" s="916">
        <v>10</v>
      </c>
      <c r="C19" s="16" t="s">
        <v>2137</v>
      </c>
      <c r="D19" s="861">
        <v>11658603574</v>
      </c>
      <c r="E19" s="861">
        <v>11658603574</v>
      </c>
      <c r="F19" s="25"/>
    </row>
    <row r="20" spans="2:8" x14ac:dyDescent="0.3">
      <c r="B20" s="916">
        <v>11</v>
      </c>
      <c r="C20" s="16" t="s">
        <v>2138</v>
      </c>
      <c r="D20" s="861">
        <v>2583929831</v>
      </c>
      <c r="E20" s="861">
        <v>2583929831</v>
      </c>
      <c r="F20" s="25"/>
    </row>
    <row r="21" spans="2:8" x14ac:dyDescent="0.3">
      <c r="B21" s="916">
        <v>12</v>
      </c>
      <c r="C21" s="16" t="s">
        <v>1313</v>
      </c>
      <c r="D21" s="918">
        <v>5236466101</v>
      </c>
      <c r="E21" s="918">
        <v>5206605530</v>
      </c>
      <c r="F21" s="25"/>
    </row>
    <row r="22" spans="2:8" x14ac:dyDescent="0.3">
      <c r="B22" s="916">
        <v>13</v>
      </c>
      <c r="C22" s="16" t="s">
        <v>2139</v>
      </c>
      <c r="D22" s="861">
        <v>41376294</v>
      </c>
      <c r="E22" s="861">
        <v>41376294</v>
      </c>
      <c r="F22" s="25"/>
    </row>
    <row r="23" spans="2:8" x14ac:dyDescent="0.3">
      <c r="B23" s="916">
        <v>14</v>
      </c>
      <c r="C23" s="106" t="s">
        <v>392</v>
      </c>
      <c r="D23" s="861">
        <f>SUM(D10:D22)</f>
        <v>1805604775034</v>
      </c>
      <c r="E23" s="861">
        <f>SUM(E10:E22)</f>
        <v>1805617422911</v>
      </c>
      <c r="F23" s="25"/>
      <c r="H23" s="895"/>
    </row>
    <row r="24" spans="2:8" ht="30" customHeight="1" x14ac:dyDescent="0.3">
      <c r="B24" s="1256" t="s">
        <v>393</v>
      </c>
      <c r="C24" s="1257"/>
      <c r="D24" s="1257"/>
      <c r="E24" s="1257"/>
      <c r="F24" s="1258"/>
    </row>
    <row r="25" spans="2:8" x14ac:dyDescent="0.3">
      <c r="B25" s="916">
        <v>1</v>
      </c>
      <c r="C25" s="16" t="s">
        <v>2140</v>
      </c>
      <c r="D25" s="861">
        <v>73505959865</v>
      </c>
      <c r="E25" s="861">
        <v>73505959865</v>
      </c>
      <c r="F25" s="25"/>
    </row>
    <row r="26" spans="2:8" ht="28.8" x14ac:dyDescent="0.3">
      <c r="B26" s="916">
        <v>2</v>
      </c>
      <c r="C26" s="16" t="s">
        <v>2141</v>
      </c>
      <c r="D26" s="861">
        <v>23838590227</v>
      </c>
      <c r="E26" s="861">
        <v>23838590227</v>
      </c>
      <c r="F26" s="25"/>
    </row>
    <row r="27" spans="2:8" x14ac:dyDescent="0.3">
      <c r="B27" s="916">
        <v>3</v>
      </c>
      <c r="C27" s="16" t="s">
        <v>2142</v>
      </c>
      <c r="D27" s="861">
        <v>1583056212806</v>
      </c>
      <c r="E27" s="861">
        <v>1583056212806</v>
      </c>
      <c r="F27" s="25"/>
    </row>
    <row r="28" spans="2:8" x14ac:dyDescent="0.3">
      <c r="B28" s="916">
        <v>4</v>
      </c>
      <c r="C28" s="16" t="s">
        <v>2133</v>
      </c>
      <c r="D28" s="861">
        <v>42039161543</v>
      </c>
      <c r="E28" s="861">
        <v>42039161543</v>
      </c>
      <c r="F28" s="25"/>
    </row>
    <row r="29" spans="2:8" ht="43.2" x14ac:dyDescent="0.3">
      <c r="B29" s="916">
        <v>5</v>
      </c>
      <c r="C29" s="16" t="s">
        <v>2134</v>
      </c>
      <c r="D29" s="861">
        <v>-32441039186</v>
      </c>
      <c r="E29" s="861">
        <v>-32441039186</v>
      </c>
      <c r="F29" s="25"/>
    </row>
    <row r="30" spans="2:8" x14ac:dyDescent="0.3">
      <c r="B30" s="916">
        <v>6</v>
      </c>
      <c r="C30" s="16" t="s">
        <v>2143</v>
      </c>
      <c r="D30" s="861">
        <v>4542723781</v>
      </c>
      <c r="E30" s="861">
        <v>4542723781</v>
      </c>
      <c r="F30" s="25"/>
    </row>
    <row r="31" spans="2:8" x14ac:dyDescent="0.3">
      <c r="B31" s="916">
        <v>7</v>
      </c>
      <c r="C31" s="16" t="s">
        <v>2144</v>
      </c>
      <c r="D31" s="861">
        <v>1693481455</v>
      </c>
      <c r="E31" s="861">
        <v>1693481455</v>
      </c>
      <c r="F31" s="25"/>
    </row>
    <row r="32" spans="2:8" x14ac:dyDescent="0.3">
      <c r="B32" s="916">
        <v>8</v>
      </c>
      <c r="C32" s="16" t="s">
        <v>2145</v>
      </c>
      <c r="D32" s="861">
        <v>0</v>
      </c>
      <c r="E32" s="861">
        <v>0</v>
      </c>
      <c r="F32" s="25"/>
    </row>
    <row r="33" spans="2:6" x14ac:dyDescent="0.3">
      <c r="B33" s="916">
        <v>9</v>
      </c>
      <c r="C33" s="16" t="s">
        <v>2146</v>
      </c>
      <c r="D33" s="917">
        <v>8401912990</v>
      </c>
      <c r="E33" s="917">
        <v>8404256502</v>
      </c>
      <c r="F33" s="25"/>
    </row>
    <row r="34" spans="2:6" x14ac:dyDescent="0.3">
      <c r="B34" s="916">
        <v>10</v>
      </c>
      <c r="C34" s="16" t="s">
        <v>2147</v>
      </c>
      <c r="D34" s="861">
        <v>0</v>
      </c>
      <c r="E34" s="861">
        <v>0</v>
      </c>
      <c r="F34" s="25"/>
    </row>
    <row r="35" spans="2:6" x14ac:dyDescent="0.3">
      <c r="B35" s="916">
        <v>11</v>
      </c>
      <c r="C35" s="106" t="s">
        <v>394</v>
      </c>
      <c r="D35" s="861">
        <f>SUM(D25:D34)</f>
        <v>1704637003481</v>
      </c>
      <c r="E35" s="861">
        <f>SUM(E25:E34)</f>
        <v>1704639346993</v>
      </c>
      <c r="F35" s="25"/>
    </row>
    <row r="36" spans="2:6" ht="28.8" x14ac:dyDescent="0.3">
      <c r="B36" s="107" t="s">
        <v>235</v>
      </c>
      <c r="C36" s="108"/>
      <c r="D36" s="109"/>
      <c r="E36" s="109"/>
      <c r="F36" s="110"/>
    </row>
    <row r="37" spans="2:6" x14ac:dyDescent="0.3">
      <c r="B37" s="916">
        <v>1</v>
      </c>
      <c r="C37" s="16" t="s">
        <v>690</v>
      </c>
      <c r="D37" s="861">
        <v>5855000040</v>
      </c>
      <c r="E37" s="861">
        <v>5855000040</v>
      </c>
      <c r="F37" s="25">
        <v>1</v>
      </c>
    </row>
    <row r="38" spans="2:6" x14ac:dyDescent="0.3">
      <c r="B38" s="916">
        <v>2</v>
      </c>
      <c r="C38" s="105" t="s">
        <v>2148</v>
      </c>
      <c r="D38" s="861">
        <v>20928551681</v>
      </c>
      <c r="E38" s="861">
        <v>20928551681</v>
      </c>
      <c r="F38" s="25">
        <v>2</v>
      </c>
    </row>
    <row r="39" spans="2:6" x14ac:dyDescent="0.3">
      <c r="B39" s="916">
        <v>3</v>
      </c>
      <c r="C39" s="105" t="s">
        <v>2149</v>
      </c>
      <c r="D39" s="861">
        <v>-2264698084</v>
      </c>
      <c r="E39" s="861">
        <v>-2264698084</v>
      </c>
      <c r="F39" s="25"/>
    </row>
    <row r="40" spans="2:6" x14ac:dyDescent="0.3">
      <c r="B40" s="916">
        <v>4</v>
      </c>
      <c r="C40" s="16" t="s">
        <v>2150</v>
      </c>
      <c r="D40" s="917">
        <v>43193779213</v>
      </c>
      <c r="E40" s="917">
        <v>39536054099</v>
      </c>
      <c r="F40" s="25"/>
    </row>
    <row r="41" spans="2:6" x14ac:dyDescent="0.3">
      <c r="B41" s="916">
        <v>5</v>
      </c>
      <c r="C41" s="548" t="s">
        <v>2151</v>
      </c>
      <c r="D41" s="917">
        <v>18686647768</v>
      </c>
      <c r="E41" s="917">
        <v>22352501526</v>
      </c>
      <c r="F41" s="25"/>
    </row>
    <row r="42" spans="2:6" x14ac:dyDescent="0.3">
      <c r="B42" s="916">
        <v>6</v>
      </c>
      <c r="C42" t="s">
        <v>2152</v>
      </c>
      <c r="D42" s="917">
        <v>14568490935.360001</v>
      </c>
      <c r="E42" s="917">
        <v>14570666655</v>
      </c>
      <c r="F42" s="25"/>
    </row>
    <row r="43" spans="2:6" x14ac:dyDescent="0.3">
      <c r="B43" s="916">
        <v>7</v>
      </c>
      <c r="C43" s="106" t="s">
        <v>395</v>
      </c>
      <c r="D43" s="861">
        <f>SUM(D37:D42)</f>
        <v>100967771553.36</v>
      </c>
      <c r="E43" s="861">
        <f>SUM(E37:E42)</f>
        <v>100978075917</v>
      </c>
      <c r="F43" s="25"/>
    </row>
  </sheetData>
  <mergeCells count="3">
    <mergeCell ref="B3:F5"/>
    <mergeCell ref="B9:F9"/>
    <mergeCell ref="B24:F24"/>
  </mergeCells>
  <pageMargins left="0.7" right="0.7" top="0.75" bottom="0.75" header="0.3" footer="0.3"/>
  <pageSetup paperSize="9" scale="61" orientation="landscape" r:id="rId1"/>
  <headerFooter>
    <oddHeader>&amp;C&amp;"Calibri"&amp;10&amp;K000000Public&amp;1#_x000D_&amp;"Calibri"&amp;11&amp;K000000CS
Příloha VII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1303-C7C2-4B0A-B8F0-7898EB18DD6A}">
  <sheetPr codeName="List25">
    <tabColor rgb="FF92D050"/>
    <pageSetUpPr fitToPage="1"/>
  </sheetPr>
  <dimension ref="B2:D58"/>
  <sheetViews>
    <sheetView showGridLines="0" view="pageLayout" topLeftCell="B4" zoomScale="90" zoomScaleNormal="100" zoomScalePageLayoutView="90" workbookViewId="0">
      <selection activeCell="D25" sqref="D25:D26"/>
    </sheetView>
  </sheetViews>
  <sheetFormatPr defaultColWidth="9" defaultRowHeight="14.4" x14ac:dyDescent="0.3"/>
  <cols>
    <col min="3" max="3" width="117.44140625" customWidth="1"/>
    <col min="4" max="4" width="115.44140625" bestFit="1" customWidth="1"/>
  </cols>
  <sheetData>
    <row r="2" spans="2:4" ht="18" x14ac:dyDescent="0.3">
      <c r="B2" s="577" t="s">
        <v>254</v>
      </c>
    </row>
    <row r="4" spans="2:4" x14ac:dyDescent="0.3">
      <c r="D4" s="127" t="s">
        <v>6</v>
      </c>
    </row>
    <row r="5" spans="2:4" ht="27" customHeight="1" x14ac:dyDescent="0.3">
      <c r="C5" s="919"/>
      <c r="D5" s="819" t="s">
        <v>396</v>
      </c>
    </row>
    <row r="6" spans="2:4" x14ac:dyDescent="0.3">
      <c r="B6" s="25">
        <v>1</v>
      </c>
      <c r="C6" s="920" t="s">
        <v>397</v>
      </c>
      <c r="D6" s="920" t="s">
        <v>2153</v>
      </c>
    </row>
    <row r="7" spans="2:4" x14ac:dyDescent="0.3">
      <c r="B7" s="25">
        <v>2</v>
      </c>
      <c r="C7" s="920" t="s">
        <v>398</v>
      </c>
      <c r="D7" s="920" t="s">
        <v>2154</v>
      </c>
    </row>
    <row r="8" spans="2:4" x14ac:dyDescent="0.3">
      <c r="B8" s="25" t="s">
        <v>399</v>
      </c>
      <c r="C8" s="920" t="s">
        <v>400</v>
      </c>
      <c r="D8" s="920"/>
    </row>
    <row r="9" spans="2:4" x14ac:dyDescent="0.3">
      <c r="B9" s="25">
        <v>3</v>
      </c>
      <c r="C9" s="920" t="s">
        <v>401</v>
      </c>
      <c r="D9" s="920" t="s">
        <v>2155</v>
      </c>
    </row>
    <row r="10" spans="2:4" x14ac:dyDescent="0.3">
      <c r="B10" s="25" t="s">
        <v>402</v>
      </c>
      <c r="C10" s="920" t="s">
        <v>403</v>
      </c>
      <c r="D10" s="920"/>
    </row>
    <row r="11" spans="2:4" x14ac:dyDescent="0.3">
      <c r="B11" s="25"/>
      <c r="C11" s="921" t="s">
        <v>404</v>
      </c>
      <c r="D11" s="920"/>
    </row>
    <row r="12" spans="2:4" x14ac:dyDescent="0.3">
      <c r="B12" s="25">
        <v>4</v>
      </c>
      <c r="C12" s="920" t="s">
        <v>405</v>
      </c>
      <c r="D12" s="920" t="s">
        <v>356</v>
      </c>
    </row>
    <row r="13" spans="2:4" x14ac:dyDescent="0.3">
      <c r="B13" s="25">
        <v>5</v>
      </c>
      <c r="C13" s="920" t="s">
        <v>406</v>
      </c>
      <c r="D13" s="920" t="s">
        <v>356</v>
      </c>
    </row>
    <row r="14" spans="2:4" x14ac:dyDescent="0.3">
      <c r="B14" s="25">
        <v>6</v>
      </c>
      <c r="C14" s="920" t="s">
        <v>407</v>
      </c>
      <c r="D14" s="920" t="s">
        <v>2156</v>
      </c>
    </row>
    <row r="15" spans="2:4" x14ac:dyDescent="0.3">
      <c r="B15" s="25">
        <v>7</v>
      </c>
      <c r="C15" s="920" t="s">
        <v>408</v>
      </c>
      <c r="D15" s="920" t="s">
        <v>2157</v>
      </c>
    </row>
    <row r="16" spans="2:4" x14ac:dyDescent="0.3">
      <c r="B16" s="25">
        <v>8</v>
      </c>
      <c r="C16" s="920" t="s">
        <v>409</v>
      </c>
      <c r="D16" s="920" t="s">
        <v>2158</v>
      </c>
    </row>
    <row r="17" spans="2:4" x14ac:dyDescent="0.3">
      <c r="B17" s="25">
        <v>9</v>
      </c>
      <c r="C17" s="920" t="s">
        <v>410</v>
      </c>
      <c r="D17" s="922">
        <v>20</v>
      </c>
    </row>
    <row r="18" spans="2:4" x14ac:dyDescent="0.3">
      <c r="B18" s="25" t="s">
        <v>411</v>
      </c>
      <c r="C18" s="920" t="s">
        <v>412</v>
      </c>
      <c r="D18" s="922">
        <v>20</v>
      </c>
    </row>
    <row r="19" spans="2:4" x14ac:dyDescent="0.3">
      <c r="B19" s="25" t="s">
        <v>413</v>
      </c>
      <c r="C19" s="920" t="s">
        <v>414</v>
      </c>
      <c r="D19" s="920"/>
    </row>
    <row r="20" spans="2:4" x14ac:dyDescent="0.3">
      <c r="B20" s="25">
        <v>10</v>
      </c>
      <c r="C20" s="920" t="s">
        <v>415</v>
      </c>
      <c r="D20" s="923" t="s">
        <v>2159</v>
      </c>
    </row>
    <row r="21" spans="2:4" x14ac:dyDescent="0.3">
      <c r="B21" s="25">
        <v>11</v>
      </c>
      <c r="C21" s="920" t="s">
        <v>416</v>
      </c>
      <c r="D21" s="920"/>
    </row>
    <row r="22" spans="2:4" x14ac:dyDescent="0.3">
      <c r="B22" s="25">
        <v>12</v>
      </c>
      <c r="C22" s="920" t="s">
        <v>417</v>
      </c>
      <c r="D22" s="920"/>
    </row>
    <row r="23" spans="2:4" x14ac:dyDescent="0.3">
      <c r="B23" s="25">
        <v>13</v>
      </c>
      <c r="C23" s="920" t="s">
        <v>418</v>
      </c>
      <c r="D23" s="920"/>
    </row>
    <row r="24" spans="2:4" x14ac:dyDescent="0.3">
      <c r="B24" s="25">
        <v>14</v>
      </c>
      <c r="C24" s="920" t="s">
        <v>419</v>
      </c>
      <c r="D24" s="920"/>
    </row>
    <row r="25" spans="2:4" x14ac:dyDescent="0.3">
      <c r="B25" s="1260">
        <v>15</v>
      </c>
      <c r="C25" s="1261" t="s">
        <v>420</v>
      </c>
      <c r="D25" s="1261"/>
    </row>
    <row r="26" spans="2:4" ht="3" customHeight="1" x14ac:dyDescent="0.3">
      <c r="B26" s="1260"/>
      <c r="C26" s="1261"/>
      <c r="D26" s="1261"/>
    </row>
    <row r="27" spans="2:4" x14ac:dyDescent="0.3">
      <c r="B27" s="25">
        <v>16</v>
      </c>
      <c r="C27" s="920" t="s">
        <v>421</v>
      </c>
      <c r="D27" s="920"/>
    </row>
    <row r="28" spans="2:4" x14ac:dyDescent="0.3">
      <c r="B28" s="924"/>
      <c r="C28" s="921" t="s">
        <v>422</v>
      </c>
      <c r="D28" s="925"/>
    </row>
    <row r="29" spans="2:4" x14ac:dyDescent="0.3">
      <c r="B29" s="1260">
        <v>17</v>
      </c>
      <c r="C29" s="1261" t="s">
        <v>423</v>
      </c>
      <c r="D29" s="1261"/>
    </row>
    <row r="30" spans="2:4" x14ac:dyDescent="0.3">
      <c r="B30" s="1260"/>
      <c r="C30" s="1261"/>
      <c r="D30" s="1261"/>
    </row>
    <row r="31" spans="2:4" x14ac:dyDescent="0.3">
      <c r="B31" s="25">
        <v>18</v>
      </c>
      <c r="C31" s="920" t="s">
        <v>424</v>
      </c>
      <c r="D31" s="920"/>
    </row>
    <row r="32" spans="2:4" x14ac:dyDescent="0.3">
      <c r="B32" s="25">
        <v>19</v>
      </c>
      <c r="C32" s="920" t="s">
        <v>425</v>
      </c>
      <c r="D32" s="920"/>
    </row>
    <row r="33" spans="2:4" x14ac:dyDescent="0.3">
      <c r="B33" s="25" t="s">
        <v>288</v>
      </c>
      <c r="C33" s="920" t="s">
        <v>426</v>
      </c>
      <c r="D33" s="920"/>
    </row>
    <row r="34" spans="2:4" x14ac:dyDescent="0.3">
      <c r="B34" s="25" t="s">
        <v>290</v>
      </c>
      <c r="C34" s="920" t="s">
        <v>427</v>
      </c>
      <c r="D34" s="920"/>
    </row>
    <row r="35" spans="2:4" x14ac:dyDescent="0.3">
      <c r="B35" s="25">
        <v>21</v>
      </c>
      <c r="C35" s="920" t="s">
        <v>428</v>
      </c>
      <c r="D35" s="920"/>
    </row>
    <row r="36" spans="2:4" x14ac:dyDescent="0.3">
      <c r="B36" s="25">
        <v>22</v>
      </c>
      <c r="C36" s="920" t="s">
        <v>429</v>
      </c>
      <c r="D36" s="920"/>
    </row>
    <row r="37" spans="2:4" x14ac:dyDescent="0.3">
      <c r="B37" s="25">
        <v>23</v>
      </c>
      <c r="C37" s="920" t="s">
        <v>430</v>
      </c>
      <c r="D37" s="920"/>
    </row>
    <row r="38" spans="2:4" x14ac:dyDescent="0.3">
      <c r="B38" s="25">
        <v>24</v>
      </c>
      <c r="C38" s="920" t="s">
        <v>431</v>
      </c>
      <c r="D38" s="920"/>
    </row>
    <row r="39" spans="2:4" x14ac:dyDescent="0.3">
      <c r="B39" s="25">
        <v>25</v>
      </c>
      <c r="C39" s="920" t="s">
        <v>432</v>
      </c>
      <c r="D39" s="920"/>
    </row>
    <row r="40" spans="2:4" x14ac:dyDescent="0.3">
      <c r="B40" s="25">
        <v>26</v>
      </c>
      <c r="C40" s="920" t="s">
        <v>433</v>
      </c>
      <c r="D40" s="920"/>
    </row>
    <row r="41" spans="2:4" x14ac:dyDescent="0.3">
      <c r="B41" s="25">
        <v>27</v>
      </c>
      <c r="C41" s="920" t="s">
        <v>434</v>
      </c>
      <c r="D41" s="920"/>
    </row>
    <row r="42" spans="2:4" x14ac:dyDescent="0.3">
      <c r="B42" s="25">
        <v>28</v>
      </c>
      <c r="C42" s="920" t="s">
        <v>435</v>
      </c>
      <c r="D42" s="920"/>
    </row>
    <row r="43" spans="2:4" x14ac:dyDescent="0.3">
      <c r="B43" s="25">
        <v>29</v>
      </c>
      <c r="C43" s="920" t="s">
        <v>436</v>
      </c>
      <c r="D43" s="920"/>
    </row>
    <row r="44" spans="2:4" x14ac:dyDescent="0.3">
      <c r="B44" s="25">
        <v>30</v>
      </c>
      <c r="C44" s="920" t="s">
        <v>437</v>
      </c>
      <c r="D44" s="920"/>
    </row>
    <row r="45" spans="2:4" x14ac:dyDescent="0.3">
      <c r="B45" s="25">
        <v>31</v>
      </c>
      <c r="C45" s="920" t="s">
        <v>438</v>
      </c>
      <c r="D45" s="920"/>
    </row>
    <row r="46" spans="2:4" x14ac:dyDescent="0.3">
      <c r="B46" s="25">
        <v>32</v>
      </c>
      <c r="C46" s="920" t="s">
        <v>439</v>
      </c>
      <c r="D46" s="920"/>
    </row>
    <row r="47" spans="2:4" x14ac:dyDescent="0.3">
      <c r="B47" s="25">
        <v>33</v>
      </c>
      <c r="C47" s="920" t="s">
        <v>440</v>
      </c>
      <c r="D47" s="16"/>
    </row>
    <row r="48" spans="2:4" x14ac:dyDescent="0.3">
      <c r="B48" s="25">
        <v>34</v>
      </c>
      <c r="C48" s="920" t="s">
        <v>441</v>
      </c>
      <c r="D48" s="920"/>
    </row>
    <row r="49" spans="2:4" x14ac:dyDescent="0.3">
      <c r="B49" s="819" t="s">
        <v>442</v>
      </c>
      <c r="C49" s="753" t="s">
        <v>443</v>
      </c>
      <c r="D49" s="920"/>
    </row>
    <row r="50" spans="2:4" x14ac:dyDescent="0.3">
      <c r="B50" s="819" t="s">
        <v>444</v>
      </c>
      <c r="C50" s="753" t="s">
        <v>445</v>
      </c>
      <c r="D50" s="920"/>
    </row>
    <row r="51" spans="2:4" x14ac:dyDescent="0.3">
      <c r="B51" s="25">
        <v>35</v>
      </c>
      <c r="C51" s="920" t="s">
        <v>446</v>
      </c>
      <c r="D51" s="920"/>
    </row>
    <row r="52" spans="2:4" x14ac:dyDescent="0.3">
      <c r="B52" s="25">
        <v>36</v>
      </c>
      <c r="C52" s="920" t="s">
        <v>447</v>
      </c>
      <c r="D52" s="920"/>
    </row>
    <row r="53" spans="2:4" x14ac:dyDescent="0.3">
      <c r="B53" s="25">
        <v>37</v>
      </c>
      <c r="C53" s="920" t="s">
        <v>448</v>
      </c>
      <c r="D53" s="920"/>
    </row>
    <row r="54" spans="2:4" x14ac:dyDescent="0.3">
      <c r="B54" s="819" t="s">
        <v>449</v>
      </c>
      <c r="C54" s="753" t="s">
        <v>450</v>
      </c>
      <c r="D54" s="920"/>
    </row>
    <row r="55" spans="2:4" ht="25.35" customHeight="1" x14ac:dyDescent="0.3">
      <c r="B55" s="1259" t="s">
        <v>451</v>
      </c>
      <c r="C55" s="1259"/>
      <c r="D55" s="1259"/>
    </row>
    <row r="56" spans="2:4" x14ac:dyDescent="0.3">
      <c r="B56" s="1259"/>
      <c r="C56" s="1259"/>
      <c r="D56" s="1259"/>
    </row>
    <row r="57" spans="2:4" x14ac:dyDescent="0.3">
      <c r="B57" s="114"/>
    </row>
    <row r="58" spans="2:4" x14ac:dyDescent="0.3">
      <c r="B58" s="114"/>
    </row>
  </sheetData>
  <mergeCells count="7">
    <mergeCell ref="B55:D56"/>
    <mergeCell ref="B25:B26"/>
    <mergeCell ref="C25:C26"/>
    <mergeCell ref="D25:D26"/>
    <mergeCell ref="B29:B30"/>
    <mergeCell ref="C29:C30"/>
    <mergeCell ref="D29:D30"/>
  </mergeCells>
  <pageMargins left="0.7" right="0.7" top="0.75" bottom="0.75" header="0.3" footer="0.3"/>
  <pageSetup paperSize="9" scale="52" orientation="landscape" r:id="rId1"/>
  <headerFooter>
    <oddHeader>&amp;C&amp;"Calibri"&amp;10&amp;K000000Public&amp;1#_x000D_&amp;"Calibri"&amp;11&amp;K000000&amp;11CS
Příloha VII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6">
    <tabColor rgb="FF0070C0"/>
    <pageSetUpPr fitToPage="1"/>
  </sheetPr>
  <dimension ref="B2:L11"/>
  <sheetViews>
    <sheetView showGridLines="0" zoomScaleNormal="100" workbookViewId="0"/>
  </sheetViews>
  <sheetFormatPr defaultRowHeight="14.4" x14ac:dyDescent="0.3"/>
  <cols>
    <col min="12" max="12" width="62" customWidth="1"/>
  </cols>
  <sheetData>
    <row r="2" spans="2:12" x14ac:dyDescent="0.3">
      <c r="B2" t="s">
        <v>1779</v>
      </c>
    </row>
    <row r="3" spans="2:12" x14ac:dyDescent="0.3">
      <c r="B3" t="s">
        <v>1780</v>
      </c>
    </row>
    <row r="5" spans="2:12" x14ac:dyDescent="0.3">
      <c r="B5" s="1212" t="s">
        <v>452</v>
      </c>
      <c r="C5" s="1213"/>
      <c r="D5" s="1213"/>
      <c r="E5" s="1213"/>
      <c r="F5" s="1213"/>
      <c r="G5" s="1213"/>
      <c r="H5" s="1213"/>
      <c r="I5" s="1213"/>
      <c r="J5" s="1213"/>
      <c r="K5" s="1213"/>
      <c r="L5" s="1214"/>
    </row>
    <row r="6" spans="2:12" x14ac:dyDescent="0.3">
      <c r="B6" s="1188" t="s">
        <v>453</v>
      </c>
      <c r="C6" s="1189"/>
      <c r="D6" s="1189"/>
      <c r="E6" s="1189"/>
      <c r="F6" s="1189"/>
      <c r="G6" s="1189"/>
      <c r="H6" s="1189"/>
      <c r="I6" s="1189"/>
      <c r="J6" s="1189"/>
      <c r="K6" s="1189"/>
      <c r="L6" s="1190"/>
    </row>
    <row r="7" spans="2:12" ht="22.5" customHeight="1" x14ac:dyDescent="0.3">
      <c r="B7" s="1182"/>
      <c r="C7" s="1182"/>
      <c r="D7" s="1182"/>
      <c r="E7" s="1182"/>
      <c r="F7" s="1182"/>
      <c r="G7" s="1182"/>
      <c r="H7" s="1182"/>
      <c r="I7" s="1182"/>
      <c r="J7" s="1182"/>
      <c r="K7" s="1182"/>
      <c r="L7" s="1182"/>
    </row>
    <row r="8" spans="2:12" ht="22.5" customHeight="1" x14ac:dyDescent="0.3">
      <c r="B8" s="1181"/>
      <c r="C8" s="1181"/>
      <c r="D8" s="1181"/>
      <c r="E8" s="1181"/>
      <c r="F8" s="1181"/>
      <c r="G8" s="1181"/>
      <c r="H8" s="1181"/>
      <c r="I8" s="1181"/>
      <c r="J8" s="1181"/>
      <c r="K8" s="1181"/>
      <c r="L8" s="1181"/>
    </row>
    <row r="9" spans="2:12" ht="22.5" customHeight="1" x14ac:dyDescent="0.3">
      <c r="B9" s="1182"/>
      <c r="C9" s="1182"/>
      <c r="D9" s="1182"/>
      <c r="E9" s="1182"/>
      <c r="F9" s="1182"/>
      <c r="G9" s="1182"/>
      <c r="H9" s="1182"/>
      <c r="I9" s="1182"/>
      <c r="J9" s="1182"/>
      <c r="K9" s="1182"/>
      <c r="L9" s="1182"/>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08EAA-5F60-4C84-B449-88446CCE963D}">
  <sheetPr codeName="List27">
    <tabColor rgb="FF92D050"/>
  </sheetPr>
  <dimension ref="A3:O16"/>
  <sheetViews>
    <sheetView showGridLines="0" view="pageLayout" topLeftCell="A4" zoomScaleNormal="80" workbookViewId="0">
      <selection activeCell="M15" sqref="M15"/>
    </sheetView>
  </sheetViews>
  <sheetFormatPr defaultColWidth="9.109375" defaultRowHeight="14.4" x14ac:dyDescent="0.3"/>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21" bestFit="1" customWidth="1"/>
    <col min="9" max="9" width="14" customWidth="1"/>
    <col min="10" max="10" width="25.88671875" bestFit="1" customWidth="1"/>
    <col min="11" max="11" width="27.88671875" customWidth="1"/>
    <col min="12" max="12" width="10.6640625" bestFit="1" customWidth="1"/>
    <col min="13" max="13" width="13.109375" customWidth="1"/>
    <col min="14" max="14" width="11.44140625" customWidth="1"/>
    <col min="15" max="15" width="14.5546875" customWidth="1"/>
  </cols>
  <sheetData>
    <row r="3" spans="1:15" x14ac:dyDescent="0.3">
      <c r="B3" s="926" t="s">
        <v>452</v>
      </c>
    </row>
    <row r="4" spans="1:15" ht="18" x14ac:dyDescent="0.3">
      <c r="B4" s="577"/>
    </row>
    <row r="6" spans="1:15" x14ac:dyDescent="0.3">
      <c r="A6" s="3"/>
      <c r="B6" s="3"/>
      <c r="C6" s="115" t="s">
        <v>6</v>
      </c>
      <c r="D6" s="115" t="s">
        <v>7</v>
      </c>
      <c r="E6" s="115" t="s">
        <v>8</v>
      </c>
      <c r="F6" s="115" t="s">
        <v>43</v>
      </c>
      <c r="G6" s="115" t="s">
        <v>44</v>
      </c>
      <c r="H6" s="115" t="s">
        <v>164</v>
      </c>
      <c r="I6" s="115" t="s">
        <v>165</v>
      </c>
      <c r="J6" s="115" t="s">
        <v>199</v>
      </c>
      <c r="K6" s="115" t="s">
        <v>454</v>
      </c>
      <c r="L6" s="115" t="s">
        <v>455</v>
      </c>
      <c r="M6" s="115" t="s">
        <v>456</v>
      </c>
      <c r="N6" s="115" t="s">
        <v>457</v>
      </c>
      <c r="O6" s="115" t="s">
        <v>458</v>
      </c>
    </row>
    <row r="7" spans="1:15" ht="15.75" customHeight="1" x14ac:dyDescent="0.3">
      <c r="A7" s="3"/>
      <c r="B7" s="3"/>
      <c r="C7" s="1265" t="s">
        <v>459</v>
      </c>
      <c r="D7" s="1266"/>
      <c r="E7" s="1265" t="s">
        <v>460</v>
      </c>
      <c r="F7" s="1266"/>
      <c r="G7" s="1262" t="s">
        <v>461</v>
      </c>
      <c r="H7" s="1262" t="s">
        <v>462</v>
      </c>
      <c r="I7" s="1265" t="s">
        <v>463</v>
      </c>
      <c r="J7" s="1269"/>
      <c r="K7" s="1269"/>
      <c r="L7" s="1266"/>
      <c r="M7" s="1262" t="s">
        <v>464</v>
      </c>
      <c r="N7" s="1262" t="s">
        <v>465</v>
      </c>
      <c r="O7" s="1262" t="s">
        <v>466</v>
      </c>
    </row>
    <row r="8" spans="1:15" x14ac:dyDescent="0.3">
      <c r="A8" s="3"/>
      <c r="B8" s="3"/>
      <c r="C8" s="1267"/>
      <c r="D8" s="1268"/>
      <c r="E8" s="1267"/>
      <c r="F8" s="1268"/>
      <c r="G8" s="1263"/>
      <c r="H8" s="1263"/>
      <c r="I8" s="1267"/>
      <c r="J8" s="1270"/>
      <c r="K8" s="1270"/>
      <c r="L8" s="1271"/>
      <c r="M8" s="1263"/>
      <c r="N8" s="1263"/>
      <c r="O8" s="1263"/>
    </row>
    <row r="9" spans="1:15" ht="48" x14ac:dyDescent="0.3">
      <c r="A9" s="3"/>
      <c r="B9" s="3"/>
      <c r="C9" s="115" t="s">
        <v>467</v>
      </c>
      <c r="D9" s="115" t="s">
        <v>468</v>
      </c>
      <c r="E9" s="115" t="s">
        <v>469</v>
      </c>
      <c r="F9" s="115" t="s">
        <v>470</v>
      </c>
      <c r="G9" s="1264"/>
      <c r="H9" s="1264"/>
      <c r="I9" s="116" t="s">
        <v>471</v>
      </c>
      <c r="J9" s="116" t="s">
        <v>460</v>
      </c>
      <c r="K9" s="116" t="s">
        <v>472</v>
      </c>
      <c r="L9" s="809" t="s">
        <v>473</v>
      </c>
      <c r="M9" s="1264"/>
      <c r="N9" s="1264"/>
      <c r="O9" s="1264"/>
    </row>
    <row r="10" spans="1:15" ht="24" x14ac:dyDescent="0.3">
      <c r="A10" s="117" t="s">
        <v>474</v>
      </c>
      <c r="B10" s="118" t="s">
        <v>475</v>
      </c>
      <c r="C10" s="927"/>
      <c r="D10" s="927"/>
      <c r="E10" s="927"/>
      <c r="F10" s="927"/>
      <c r="G10" s="927"/>
      <c r="H10" s="927"/>
      <c r="I10" s="927"/>
      <c r="J10" s="927"/>
      <c r="K10" s="927"/>
      <c r="L10" s="927"/>
      <c r="M10" s="927"/>
      <c r="N10" s="119"/>
      <c r="O10" s="119"/>
    </row>
    <row r="11" spans="1:15" x14ac:dyDescent="0.3">
      <c r="A11" s="120"/>
      <c r="B11" s="928" t="s">
        <v>2160</v>
      </c>
      <c r="C11" s="929">
        <v>12064016.55024178</v>
      </c>
      <c r="D11" s="929">
        <v>924076884.9328661</v>
      </c>
      <c r="E11" s="929">
        <v>0</v>
      </c>
      <c r="F11" s="929">
        <v>0</v>
      </c>
      <c r="G11" s="929">
        <v>0</v>
      </c>
      <c r="H11" s="929">
        <f>SUM(C11:G11)</f>
        <v>936140901.48310792</v>
      </c>
      <c r="I11" s="929">
        <v>21504029.523802821</v>
      </c>
      <c r="J11" s="929">
        <v>0</v>
      </c>
      <c r="K11" s="929">
        <v>0</v>
      </c>
      <c r="L11" s="929">
        <v>21504029.523802821</v>
      </c>
      <c r="M11" s="929">
        <v>268800369.0475353</v>
      </c>
      <c r="N11" s="930">
        <v>0.92454132159313474</v>
      </c>
      <c r="O11" s="930">
        <v>1.4999999999999999E-2</v>
      </c>
    </row>
    <row r="12" spans="1:15" x14ac:dyDescent="0.3">
      <c r="A12" s="120"/>
      <c r="B12" s="928" t="s">
        <v>2161</v>
      </c>
      <c r="C12" s="929">
        <v>1244630.0175766561</v>
      </c>
      <c r="D12" s="929">
        <v>34923564.292702712</v>
      </c>
      <c r="E12" s="929">
        <v>0</v>
      </c>
      <c r="F12" s="929">
        <v>0</v>
      </c>
      <c r="G12" s="929">
        <v>0</v>
      </c>
      <c r="H12" s="929">
        <f>SUM(C12:G12)</f>
        <v>36168194.310279369</v>
      </c>
      <c r="I12" s="929">
        <v>1755103.4338760199</v>
      </c>
      <c r="J12" s="929">
        <v>0</v>
      </c>
      <c r="K12" s="929">
        <v>0</v>
      </c>
      <c r="L12" s="929">
        <v>1755103.4338760199</v>
      </c>
      <c r="M12" s="929">
        <v>21938792.923450239</v>
      </c>
      <c r="N12" s="930">
        <v>7.5458678406865737E-2</v>
      </c>
      <c r="O12" s="930">
        <v>1.966070152950344E-4</v>
      </c>
    </row>
    <row r="13" spans="1:15" x14ac:dyDescent="0.3">
      <c r="A13" s="120"/>
      <c r="B13" s="931"/>
      <c r="C13" s="932"/>
      <c r="D13" s="932"/>
      <c r="E13" s="932"/>
      <c r="F13" s="932"/>
      <c r="G13" s="932"/>
      <c r="H13" s="932"/>
      <c r="I13" s="932"/>
      <c r="J13" s="932"/>
      <c r="K13" s="932"/>
      <c r="L13" s="932"/>
      <c r="M13" s="932"/>
      <c r="N13" s="932"/>
      <c r="O13" s="932"/>
    </row>
    <row r="14" spans="1:15" x14ac:dyDescent="0.3">
      <c r="A14" s="120"/>
      <c r="B14" s="931"/>
      <c r="C14" s="933"/>
      <c r="D14" s="933"/>
      <c r="E14" s="933"/>
      <c r="F14" s="933"/>
      <c r="G14" s="933"/>
      <c r="H14" s="934"/>
      <c r="I14" s="933"/>
      <c r="J14" s="933"/>
      <c r="K14" s="933"/>
      <c r="L14" s="933"/>
      <c r="M14" s="934"/>
      <c r="N14" s="933"/>
      <c r="O14" s="933"/>
    </row>
    <row r="15" spans="1:15" x14ac:dyDescent="0.3">
      <c r="A15" s="121" t="s">
        <v>476</v>
      </c>
      <c r="B15" s="931" t="s">
        <v>42</v>
      </c>
      <c r="C15" s="933">
        <f>SUM(C11:C12)</f>
        <v>13308646.567818435</v>
      </c>
      <c r="D15" s="933">
        <f t="shared" ref="D15:N15" si="0">SUM(D11:D12)</f>
        <v>959000449.22556877</v>
      </c>
      <c r="E15" s="933">
        <f t="shared" si="0"/>
        <v>0</v>
      </c>
      <c r="F15" s="933">
        <f t="shared" si="0"/>
        <v>0</v>
      </c>
      <c r="G15" s="933">
        <f t="shared" si="0"/>
        <v>0</v>
      </c>
      <c r="H15" s="933">
        <f t="shared" si="0"/>
        <v>972309095.79338729</v>
      </c>
      <c r="I15" s="933">
        <f t="shared" si="0"/>
        <v>23259132.95767884</v>
      </c>
      <c r="J15" s="933">
        <f t="shared" si="0"/>
        <v>0</v>
      </c>
      <c r="K15" s="933">
        <f t="shared" si="0"/>
        <v>0</v>
      </c>
      <c r="L15" s="933">
        <f t="shared" si="0"/>
        <v>23259132.95767884</v>
      </c>
      <c r="M15" s="933">
        <f t="shared" si="0"/>
        <v>290739161.97098553</v>
      </c>
      <c r="N15" s="935">
        <f t="shared" si="0"/>
        <v>1.0000000000000004</v>
      </c>
      <c r="O15" s="936"/>
    </row>
    <row r="16" spans="1:15" x14ac:dyDescent="0.3">
      <c r="M16" s="895"/>
    </row>
  </sheetData>
  <mergeCells count="8">
    <mergeCell ref="N7:N9"/>
    <mergeCell ref="O7:O9"/>
    <mergeCell ref="C7:D8"/>
    <mergeCell ref="E7:F8"/>
    <mergeCell ref="G7:G9"/>
    <mergeCell ref="H7:H9"/>
    <mergeCell ref="I7:L8"/>
    <mergeCell ref="M7:M9"/>
  </mergeCells>
  <conditionalFormatting sqref="C10:G10 I10:M10 I13:M14 C13:G14 C15:N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3:N14">
    <cfRule type="cellIs" dxfId="7" priority="3" stopIfTrue="1" operator="lessThan">
      <formula>0</formula>
    </cfRule>
  </conditionalFormatting>
  <conditionalFormatting sqref="O13:O14">
    <cfRule type="cellIs" dxfId="6" priority="2" stopIfTrue="1" operator="lessThan">
      <formula>0</formula>
    </cfRule>
  </conditionalFormatting>
  <conditionalFormatting sqref="H10 H13:H1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&amp;C&amp;"Calibri"&amp;10&amp;K000000Public&amp;1#_x000D_&amp;"Calibri"&amp;11&amp;K000000CS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70BD-A4FE-4B3C-B77D-BA85383D65E6}">
  <sheetPr codeName="List28">
    <tabColor rgb="FF92D050"/>
  </sheetPr>
  <dimension ref="B1:D9"/>
  <sheetViews>
    <sheetView showGridLines="0" view="pageLayout" zoomScaleNormal="100" workbookViewId="0">
      <selection activeCell="M15" sqref="M15"/>
    </sheetView>
  </sheetViews>
  <sheetFormatPr defaultColWidth="9.109375" defaultRowHeight="14.4" x14ac:dyDescent="0.3"/>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4" ht="18" x14ac:dyDescent="0.35">
      <c r="C1" s="35"/>
    </row>
    <row r="3" spans="2:4" ht="41.4" customHeight="1" x14ac:dyDescent="0.35">
      <c r="B3" s="1272" t="s">
        <v>453</v>
      </c>
      <c r="C3" s="1273"/>
      <c r="D3" s="1273"/>
    </row>
    <row r="6" spans="2:4" x14ac:dyDescent="0.3">
      <c r="D6" s="937" t="s">
        <v>6</v>
      </c>
    </row>
    <row r="7" spans="2:4" x14ac:dyDescent="0.3">
      <c r="B7" s="938">
        <v>1</v>
      </c>
      <c r="C7" s="939" t="s">
        <v>4</v>
      </c>
      <c r="D7" s="940"/>
    </row>
    <row r="8" spans="2:4" ht="28.8" x14ac:dyDescent="0.3">
      <c r="B8" s="938">
        <v>2</v>
      </c>
      <c r="C8" s="939" t="s">
        <v>477</v>
      </c>
      <c r="D8" s="941">
        <f>'[1]EU CC1'!D100</f>
        <v>1.4064726839192045E-2</v>
      </c>
    </row>
    <row r="9" spans="2:4" ht="28.8" x14ac:dyDescent="0.3">
      <c r="B9" s="938">
        <v>3</v>
      </c>
      <c r="C9" s="939" t="s">
        <v>478</v>
      </c>
      <c r="D9" s="940">
        <f>D8*'[1]EU CC1'!D93</f>
        <v>6088519.2557890657</v>
      </c>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2717-BCEB-4E8F-84ED-3BAE8E325339}">
  <sheetPr codeName="List29">
    <tabColor rgb="FF0070C0"/>
    <pageSetUpPr fitToPage="1"/>
  </sheetPr>
  <dimension ref="B2:L14"/>
  <sheetViews>
    <sheetView showGridLines="0" zoomScaleNormal="100" workbookViewId="0">
      <selection activeCell="M15" sqref="M15"/>
    </sheetView>
  </sheetViews>
  <sheetFormatPr defaultRowHeight="14.4" x14ac:dyDescent="0.3"/>
  <cols>
    <col min="12" max="12" width="19.109375" customWidth="1"/>
  </cols>
  <sheetData>
    <row r="2" spans="2:12" x14ac:dyDescent="0.3">
      <c r="B2" t="s">
        <v>1781</v>
      </c>
    </row>
    <row r="3" spans="2:12" x14ac:dyDescent="0.3">
      <c r="B3" t="s">
        <v>1782</v>
      </c>
    </row>
    <row r="5" spans="2:12" x14ac:dyDescent="0.3">
      <c r="B5" s="1183" t="s">
        <v>479</v>
      </c>
      <c r="C5" s="1184"/>
      <c r="D5" s="1184"/>
      <c r="E5" s="1184"/>
      <c r="F5" s="1184"/>
      <c r="G5" s="1184"/>
      <c r="H5" s="1184"/>
      <c r="I5" s="1184"/>
      <c r="J5" s="1184"/>
      <c r="K5" s="1184"/>
      <c r="L5" s="1185"/>
    </row>
    <row r="6" spans="2:12" x14ac:dyDescent="0.3">
      <c r="B6" s="1186" t="s">
        <v>480</v>
      </c>
      <c r="C6" s="1181"/>
      <c r="D6" s="1181"/>
      <c r="E6" s="1181"/>
      <c r="F6" s="1181"/>
      <c r="G6" s="1181"/>
      <c r="H6" s="1181"/>
      <c r="I6" s="1181"/>
      <c r="J6" s="1181"/>
      <c r="K6" s="1181"/>
      <c r="L6" s="1187"/>
    </row>
    <row r="7" spans="2:12" ht="22.5" customHeight="1" x14ac:dyDescent="0.3">
      <c r="B7" s="1186" t="s">
        <v>481</v>
      </c>
      <c r="C7" s="1181"/>
      <c r="D7" s="1181"/>
      <c r="E7" s="1181"/>
      <c r="F7" s="1181"/>
      <c r="G7" s="1181"/>
      <c r="H7" s="1181"/>
      <c r="I7" s="1181"/>
      <c r="J7" s="1181"/>
      <c r="K7" s="1181"/>
      <c r="L7" s="1187"/>
    </row>
    <row r="8" spans="2:12" x14ac:dyDescent="0.3">
      <c r="B8" s="1188" t="s">
        <v>482</v>
      </c>
      <c r="C8" s="1189"/>
      <c r="D8" s="1189"/>
      <c r="E8" s="1189"/>
      <c r="F8" s="1189"/>
      <c r="G8" s="1189"/>
      <c r="H8" s="1189"/>
      <c r="I8" s="1189"/>
      <c r="J8" s="1189"/>
      <c r="K8" s="1189"/>
      <c r="L8" s="1190"/>
    </row>
    <row r="9" spans="2:12" ht="22.5" customHeight="1" x14ac:dyDescent="0.3"/>
    <row r="10" spans="2:12" ht="22.5" customHeight="1" x14ac:dyDescent="0.3">
      <c r="B10" s="1274"/>
      <c r="C10" s="1274"/>
      <c r="D10" s="1274"/>
      <c r="E10" s="1274"/>
      <c r="F10" s="1274"/>
      <c r="G10" s="1274"/>
      <c r="H10" s="1274"/>
      <c r="I10" s="1274"/>
      <c r="J10" s="1274"/>
      <c r="K10" s="1274"/>
      <c r="L10" s="1274"/>
    </row>
    <row r="11" spans="2:12" ht="22.5" customHeight="1" x14ac:dyDescent="0.3">
      <c r="B11" s="1181"/>
      <c r="C11" s="1181"/>
      <c r="D11" s="1181"/>
      <c r="E11" s="1181"/>
      <c r="F11" s="1181"/>
      <c r="G11" s="1181"/>
      <c r="H11" s="1181"/>
      <c r="I11" s="1181"/>
      <c r="J11" s="1181"/>
      <c r="K11" s="1181"/>
      <c r="L11" s="1181"/>
    </row>
    <row r="12" spans="2:12" ht="22.5" customHeight="1" x14ac:dyDescent="0.3">
      <c r="B12" s="1274"/>
      <c r="C12" s="1274"/>
      <c r="D12" s="1274"/>
      <c r="E12" s="1274"/>
      <c r="F12" s="1274"/>
      <c r="G12" s="1274"/>
      <c r="H12" s="1274"/>
      <c r="I12" s="1274"/>
      <c r="J12" s="1274"/>
      <c r="K12" s="1274"/>
      <c r="L12" s="1274"/>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EE91E88E-6E36-4917-8495-57AE42F2B11D}"/>
    <hyperlink ref="B6:L6" location="'EU LR2 – LRCom'!A1" display="Template EU LR2 - LRCom: Leverage ratio common disclosure" xr:uid="{31173C73-AE7C-4C94-ACC8-10A7208FCB04}"/>
    <hyperlink ref="B7:L7" location="'EU LR3 – LRSpl'!A1" display="Template EU LR3 - LRSpl: Split-up of on balance sheet exposures (excluding derivatives, SFTs and exempted exposures)" xr:uid="{8A0A49C0-251F-491B-BEC1-6DB09B7B3C92}"/>
    <hyperlink ref="B8:L8" location="'EU LRA'!A1" display="Table EU LRA: Free format text boxes for disclosure on qualitative items" xr:uid="{A9238354-E799-4478-8E5F-F2D27EE4FD02}"/>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00B0F0"/>
  </sheetPr>
  <dimension ref="B2:L14"/>
  <sheetViews>
    <sheetView showGridLines="0" zoomScaleNormal="100" workbookViewId="0">
      <selection activeCell="B3" sqref="B3"/>
    </sheetView>
  </sheetViews>
  <sheetFormatPr defaultRowHeight="14.4" x14ac:dyDescent="0.3"/>
  <sheetData>
    <row r="2" spans="2:12" ht="22.5" customHeight="1" x14ac:dyDescent="0.3">
      <c r="B2" s="763"/>
    </row>
    <row r="3" spans="2:12" ht="20.25" customHeight="1" x14ac:dyDescent="0.3">
      <c r="B3" s="487" t="s">
        <v>2059</v>
      </c>
    </row>
    <row r="5" spans="2:12" x14ac:dyDescent="0.3">
      <c r="B5" s="1183"/>
      <c r="C5" s="1184"/>
      <c r="D5" s="1184"/>
      <c r="E5" s="1184"/>
      <c r="F5" s="1184"/>
      <c r="G5" s="1184"/>
      <c r="H5" s="1184"/>
      <c r="I5" s="1184"/>
      <c r="J5" s="1184"/>
      <c r="K5" s="1184"/>
      <c r="L5" s="1185"/>
    </row>
    <row r="6" spans="2:12" x14ac:dyDescent="0.3">
      <c r="B6" s="1186" t="s">
        <v>2054</v>
      </c>
      <c r="C6" s="1181"/>
      <c r="D6" s="1181"/>
      <c r="E6" s="1181"/>
      <c r="F6" s="1181"/>
      <c r="G6" s="1181"/>
      <c r="H6" s="1181"/>
      <c r="I6" s="1181"/>
      <c r="J6" s="1181"/>
      <c r="K6" s="1181"/>
      <c r="L6" s="1187"/>
    </row>
    <row r="7" spans="2:12" ht="22.5" customHeight="1" x14ac:dyDescent="0.3">
      <c r="B7" s="1186" t="s">
        <v>2056</v>
      </c>
      <c r="C7" s="1181"/>
      <c r="D7" s="1181"/>
      <c r="E7" s="1181"/>
      <c r="F7" s="1181"/>
      <c r="G7" s="1181"/>
      <c r="H7" s="1181"/>
      <c r="I7" s="1181"/>
      <c r="J7" s="1181"/>
      <c r="K7" s="1181"/>
      <c r="L7" s="1187"/>
    </row>
    <row r="8" spans="2:12" x14ac:dyDescent="0.3">
      <c r="B8" s="1186"/>
      <c r="C8" s="1181"/>
      <c r="D8" s="1181"/>
      <c r="E8" s="1181"/>
      <c r="F8" s="1181"/>
      <c r="G8" s="1181"/>
      <c r="H8" s="1181"/>
      <c r="I8" s="1181"/>
      <c r="J8" s="1181"/>
      <c r="K8" s="1181"/>
      <c r="L8" s="1187"/>
    </row>
    <row r="9" spans="2:12" ht="22.5" customHeight="1" x14ac:dyDescent="0.3">
      <c r="B9" s="1188"/>
      <c r="C9" s="1189"/>
      <c r="D9" s="1189"/>
      <c r="E9" s="1189"/>
      <c r="F9" s="1189"/>
      <c r="G9" s="1189"/>
      <c r="H9" s="1189"/>
      <c r="I9" s="1189"/>
      <c r="J9" s="1189"/>
      <c r="K9" s="1189"/>
      <c r="L9" s="1190"/>
    </row>
    <row r="10" spans="2:12" ht="22.5" customHeight="1" x14ac:dyDescent="0.3">
      <c r="B10" s="1182"/>
      <c r="C10" s="1182"/>
      <c r="D10" s="1182"/>
      <c r="E10" s="1182"/>
      <c r="F10" s="1182"/>
      <c r="G10" s="1182"/>
      <c r="H10" s="1182"/>
      <c r="I10" s="1182"/>
      <c r="J10" s="1182"/>
      <c r="K10" s="1182"/>
      <c r="L10" s="1182"/>
    </row>
    <row r="11" spans="2:12" ht="22.5" customHeight="1" x14ac:dyDescent="0.3">
      <c r="B11" s="1181"/>
      <c r="C11" s="1181"/>
      <c r="D11" s="1181"/>
      <c r="E11" s="1181"/>
      <c r="F11" s="1181"/>
      <c r="G11" s="1181"/>
      <c r="H11" s="1181"/>
      <c r="I11" s="1181"/>
      <c r="J11" s="1181"/>
      <c r="K11" s="1181"/>
      <c r="L11" s="1181"/>
    </row>
    <row r="12" spans="2:12" ht="22.5" customHeight="1" x14ac:dyDescent="0.3">
      <c r="B12" s="1182"/>
      <c r="C12" s="1182"/>
      <c r="D12" s="1182"/>
      <c r="E12" s="1182"/>
      <c r="F12" s="1182"/>
      <c r="G12" s="1182"/>
      <c r="H12" s="1182"/>
      <c r="I12" s="1182"/>
      <c r="J12" s="1182"/>
      <c r="K12" s="1182"/>
      <c r="L12" s="1182"/>
    </row>
    <row r="13" spans="2:12" ht="22.5" customHeight="1" x14ac:dyDescent="0.3"/>
    <row r="14" spans="2:12" ht="22.5" customHeight="1" x14ac:dyDescent="0.3"/>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7869-F870-4434-8053-1AB18F5B4CFB}">
  <sheetPr codeName="List30">
    <tabColor rgb="FF92D050"/>
    <pageSetUpPr fitToPage="1"/>
  </sheetPr>
  <dimension ref="B2:F21"/>
  <sheetViews>
    <sheetView showGridLines="0" showWhiteSpace="0" view="pageLayout" topLeftCell="A10" zoomScaleNormal="100" workbookViewId="0">
      <selection activeCell="M15" sqref="M15"/>
    </sheetView>
  </sheetViews>
  <sheetFormatPr defaultColWidth="9.109375" defaultRowHeight="14.4" x14ac:dyDescent="0.3"/>
  <cols>
    <col min="3" max="3" width="63.109375" customWidth="1"/>
    <col min="4" max="4" width="18.5546875" bestFit="1" customWidth="1"/>
  </cols>
  <sheetData>
    <row r="2" spans="2:6" ht="18.75" customHeight="1" x14ac:dyDescent="0.35">
      <c r="B2" s="123" t="s">
        <v>479</v>
      </c>
      <c r="C2" s="942"/>
      <c r="D2" s="942"/>
    </row>
    <row r="3" spans="2:6" ht="15" customHeight="1" x14ac:dyDescent="0.3">
      <c r="B3" s="942"/>
      <c r="C3" s="942"/>
      <c r="D3" s="942"/>
    </row>
    <row r="5" spans="2:6" x14ac:dyDescent="0.3">
      <c r="B5" s="176"/>
      <c r="C5" s="176"/>
      <c r="D5" s="943" t="s">
        <v>6</v>
      </c>
    </row>
    <row r="6" spans="2:6" x14ac:dyDescent="0.3">
      <c r="B6" s="176"/>
      <c r="C6" s="176"/>
      <c r="D6" s="55" t="s">
        <v>483</v>
      </c>
    </row>
    <row r="7" spans="2:6" x14ac:dyDescent="0.3">
      <c r="B7" s="944">
        <v>1</v>
      </c>
      <c r="C7" s="16" t="s">
        <v>484</v>
      </c>
      <c r="D7" s="945">
        <v>1805604775034</v>
      </c>
      <c r="E7" s="135"/>
      <c r="F7" s="22"/>
    </row>
    <row r="8" spans="2:6" ht="28.8" x14ac:dyDescent="0.3">
      <c r="B8" s="25">
        <v>2</v>
      </c>
      <c r="C8" s="16" t="s">
        <v>485</v>
      </c>
      <c r="D8" s="945"/>
      <c r="E8" s="135"/>
      <c r="F8" s="22"/>
    </row>
    <row r="9" spans="2:6" ht="28.8" x14ac:dyDescent="0.3">
      <c r="B9" s="25">
        <v>3</v>
      </c>
      <c r="C9" s="16" t="s">
        <v>486</v>
      </c>
      <c r="D9" s="946"/>
    </row>
    <row r="10" spans="2:6" ht="28.8" x14ac:dyDescent="0.3">
      <c r="B10" s="25">
        <v>4</v>
      </c>
      <c r="C10" s="37" t="s">
        <v>487</v>
      </c>
      <c r="D10" s="947"/>
    </row>
    <row r="11" spans="2:6" ht="46.5" customHeight="1" x14ac:dyDescent="0.3">
      <c r="B11" s="25">
        <v>5</v>
      </c>
      <c r="C11" s="24" t="s">
        <v>488</v>
      </c>
      <c r="D11" s="947"/>
    </row>
    <row r="12" spans="2:6" ht="28.8" x14ac:dyDescent="0.3">
      <c r="B12" s="25">
        <v>6</v>
      </c>
      <c r="C12" s="16" t="s">
        <v>489</v>
      </c>
      <c r="D12" s="947"/>
    </row>
    <row r="13" spans="2:6" x14ac:dyDescent="0.3">
      <c r="B13" s="25">
        <v>7</v>
      </c>
      <c r="C13" s="16" t="s">
        <v>490</v>
      </c>
      <c r="D13" s="948"/>
    </row>
    <row r="14" spans="2:6" x14ac:dyDescent="0.3">
      <c r="B14" s="25">
        <v>8</v>
      </c>
      <c r="C14" s="16" t="s">
        <v>491</v>
      </c>
      <c r="D14" s="946">
        <v>-98393723619</v>
      </c>
    </row>
    <row r="15" spans="2:6" x14ac:dyDescent="0.3">
      <c r="B15" s="25">
        <v>9</v>
      </c>
      <c r="C15" s="16" t="s">
        <v>492</v>
      </c>
      <c r="D15" s="946">
        <v>1921963400.0109</v>
      </c>
    </row>
    <row r="16" spans="2:6" ht="28.8" x14ac:dyDescent="0.3">
      <c r="B16" s="25">
        <v>10</v>
      </c>
      <c r="C16" s="16" t="s">
        <v>493</v>
      </c>
      <c r="D16" s="949">
        <v>214358593063.01294</v>
      </c>
    </row>
    <row r="17" spans="2:4" ht="28.8" x14ac:dyDescent="0.3">
      <c r="B17" s="25">
        <v>11</v>
      </c>
      <c r="C17" s="24" t="s">
        <v>494</v>
      </c>
      <c r="D17" s="947"/>
    </row>
    <row r="18" spans="2:4" ht="28.8" x14ac:dyDescent="0.3">
      <c r="B18" s="25" t="s">
        <v>495</v>
      </c>
      <c r="C18" s="24" t="s">
        <v>496</v>
      </c>
      <c r="D18" s="950"/>
    </row>
    <row r="19" spans="2:4" ht="28.8" x14ac:dyDescent="0.3">
      <c r="B19" s="25" t="s">
        <v>497</v>
      </c>
      <c r="C19" s="24" t="s">
        <v>498</v>
      </c>
      <c r="D19" s="950"/>
    </row>
    <row r="20" spans="2:4" x14ac:dyDescent="0.3">
      <c r="B20" s="25">
        <v>12</v>
      </c>
      <c r="C20" s="16" t="s">
        <v>499</v>
      </c>
      <c r="D20" s="946">
        <v>-8986913490.9940586</v>
      </c>
    </row>
    <row r="21" spans="2:4" x14ac:dyDescent="0.3">
      <c r="B21" s="25">
        <v>13</v>
      </c>
      <c r="C21" s="106" t="s">
        <v>500</v>
      </c>
      <c r="D21" s="950">
        <v>1914504694387.0298</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F9B4-6298-46D8-B518-B43148A859E6}">
  <sheetPr codeName="List31">
    <tabColor rgb="FF92D050"/>
    <pageSetUpPr fitToPage="1"/>
  </sheetPr>
  <dimension ref="A1:M72"/>
  <sheetViews>
    <sheetView showGridLines="0" topLeftCell="A46" zoomScaleNormal="100" workbookViewId="0">
      <selection activeCell="M15" sqref="M15"/>
    </sheetView>
  </sheetViews>
  <sheetFormatPr defaultColWidth="9.109375" defaultRowHeight="43.5" customHeight="1" x14ac:dyDescent="0.3"/>
  <cols>
    <col min="2" max="2" width="8.5546875" style="67" customWidth="1"/>
    <col min="3" max="3" width="71.88671875" customWidth="1"/>
    <col min="4" max="4" width="21" bestFit="1" customWidth="1"/>
    <col min="5" max="5" width="18.5546875" style="895" bestFit="1" customWidth="1"/>
  </cols>
  <sheetData>
    <row r="1" spans="1:5" ht="43.5" customHeight="1" x14ac:dyDescent="0.3">
      <c r="D1" s="542" t="s">
        <v>1899</v>
      </c>
    </row>
    <row r="2" spans="1:5" ht="43.5" customHeight="1" x14ac:dyDescent="0.35">
      <c r="A2" s="126"/>
      <c r="B2" s="123" t="s">
        <v>480</v>
      </c>
    </row>
    <row r="4" spans="1:5" ht="43.5" customHeight="1" x14ac:dyDescent="0.3">
      <c r="C4" s="152"/>
      <c r="D4" s="1278" t="s">
        <v>501</v>
      </c>
      <c r="E4" s="1278"/>
    </row>
    <row r="5" spans="1:5" ht="43.5" customHeight="1" x14ac:dyDescent="0.3">
      <c r="B5" s="1279"/>
      <c r="C5" s="1280"/>
      <c r="D5" s="127" t="s">
        <v>6</v>
      </c>
      <c r="E5" s="951" t="s">
        <v>7</v>
      </c>
    </row>
    <row r="6" spans="1:5" ht="43.5" customHeight="1" x14ac:dyDescent="0.3">
      <c r="B6" s="1281"/>
      <c r="C6" s="1282"/>
      <c r="D6" s="127" t="s">
        <v>9</v>
      </c>
      <c r="E6" s="951" t="s">
        <v>10</v>
      </c>
    </row>
    <row r="7" spans="1:5" ht="14.4" x14ac:dyDescent="0.3">
      <c r="B7" s="1275" t="s">
        <v>502</v>
      </c>
      <c r="C7" s="1276"/>
      <c r="D7" s="1276"/>
      <c r="E7" s="1277"/>
    </row>
    <row r="8" spans="1:5" ht="14.4" x14ac:dyDescent="0.3">
      <c r="B8" s="127">
        <v>1</v>
      </c>
      <c r="C8" s="24" t="s">
        <v>503</v>
      </c>
      <c r="D8" s="952">
        <v>1209693903549.29</v>
      </c>
      <c r="E8" s="950">
        <v>1202457493214.3501</v>
      </c>
    </row>
    <row r="9" spans="1:5" ht="28.8" x14ac:dyDescent="0.3">
      <c r="B9" s="58">
        <v>2</v>
      </c>
      <c r="C9" s="24" t="s">
        <v>504</v>
      </c>
      <c r="D9" s="952">
        <v>0</v>
      </c>
      <c r="E9" s="950">
        <v>0</v>
      </c>
    </row>
    <row r="10" spans="1:5" ht="28.8" x14ac:dyDescent="0.3">
      <c r="B10" s="58">
        <v>3</v>
      </c>
      <c r="C10" s="24" t="s">
        <v>505</v>
      </c>
      <c r="D10" s="952">
        <v>0</v>
      </c>
      <c r="E10" s="950">
        <v>0</v>
      </c>
    </row>
    <row r="11" spans="1:5" ht="28.8" x14ac:dyDescent="0.3">
      <c r="B11" s="58">
        <v>4</v>
      </c>
      <c r="C11" s="24" t="s">
        <v>506</v>
      </c>
      <c r="D11" s="952">
        <v>0</v>
      </c>
      <c r="E11" s="950">
        <v>0</v>
      </c>
    </row>
    <row r="12" spans="1:5" ht="14.4" x14ac:dyDescent="0.3">
      <c r="B12" s="58">
        <v>5</v>
      </c>
      <c r="C12" s="953" t="s">
        <v>507</v>
      </c>
      <c r="D12" s="954">
        <v>0</v>
      </c>
      <c r="E12" s="950">
        <v>0</v>
      </c>
    </row>
    <row r="13" spans="1:5" ht="14.4" x14ac:dyDescent="0.3">
      <c r="B13" s="127">
        <v>6</v>
      </c>
      <c r="C13" s="24" t="s">
        <v>508</v>
      </c>
      <c r="D13" s="952">
        <v>-8986913490.9940586</v>
      </c>
      <c r="E13" s="950">
        <v>-8400061898.9308443</v>
      </c>
    </row>
    <row r="14" spans="1:5" ht="14.4" x14ac:dyDescent="0.3">
      <c r="B14" s="128">
        <v>7</v>
      </c>
      <c r="C14" s="129" t="s">
        <v>509</v>
      </c>
      <c r="D14" s="955">
        <v>1200706990058.2959</v>
      </c>
      <c r="E14" s="956">
        <v>1194057431315.4192</v>
      </c>
    </row>
    <row r="15" spans="1:5" ht="14.4" x14ac:dyDescent="0.3">
      <c r="B15" s="1275" t="s">
        <v>510</v>
      </c>
      <c r="C15" s="1276"/>
      <c r="D15" s="1276"/>
      <c r="E15" s="1277"/>
    </row>
    <row r="16" spans="1:5" ht="28.8" x14ac:dyDescent="0.3">
      <c r="B16" s="819">
        <v>8</v>
      </c>
      <c r="C16" s="811" t="s">
        <v>511</v>
      </c>
      <c r="D16" s="957">
        <v>3479549756</v>
      </c>
      <c r="E16" s="945">
        <v>4513109730</v>
      </c>
    </row>
    <row r="17" spans="2:5" ht="28.8" x14ac:dyDescent="0.3">
      <c r="B17" s="819" t="s">
        <v>512</v>
      </c>
      <c r="C17" s="958" t="s">
        <v>513</v>
      </c>
      <c r="D17" s="959">
        <v>0</v>
      </c>
      <c r="E17" s="945">
        <v>0</v>
      </c>
    </row>
    <row r="18" spans="2:5" ht="14.4" x14ac:dyDescent="0.3">
      <c r="B18" s="819">
        <v>9</v>
      </c>
      <c r="C18" s="24" t="s">
        <v>514</v>
      </c>
      <c r="D18" s="960">
        <v>17497792138</v>
      </c>
      <c r="E18" s="945">
        <v>18682278131</v>
      </c>
    </row>
    <row r="19" spans="2:5" ht="28.8" x14ac:dyDescent="0.3">
      <c r="B19" s="819" t="s">
        <v>411</v>
      </c>
      <c r="C19" s="961" t="s">
        <v>515</v>
      </c>
      <c r="D19" s="959">
        <v>0</v>
      </c>
      <c r="E19" s="945">
        <v>0</v>
      </c>
    </row>
    <row r="20" spans="2:5" ht="14.4" x14ac:dyDescent="0.3">
      <c r="B20" s="819" t="s">
        <v>413</v>
      </c>
      <c r="C20" s="961" t="s">
        <v>516</v>
      </c>
      <c r="D20" s="959">
        <v>0</v>
      </c>
      <c r="E20" s="945">
        <v>0</v>
      </c>
    </row>
    <row r="21" spans="2:5" ht="14.4" x14ac:dyDescent="0.3">
      <c r="B21" s="810">
        <v>10</v>
      </c>
      <c r="C21" s="105" t="s">
        <v>517</v>
      </c>
      <c r="D21" s="957">
        <v>0</v>
      </c>
      <c r="E21" s="945">
        <v>0</v>
      </c>
    </row>
    <row r="22" spans="2:5" ht="28.8" x14ac:dyDescent="0.3">
      <c r="B22" s="810" t="s">
        <v>518</v>
      </c>
      <c r="C22" s="29" t="s">
        <v>519</v>
      </c>
      <c r="D22" s="957">
        <v>0</v>
      </c>
      <c r="E22" s="945">
        <v>0</v>
      </c>
    </row>
    <row r="23" spans="2:5" ht="28.8" x14ac:dyDescent="0.3">
      <c r="B23" s="810" t="s">
        <v>520</v>
      </c>
      <c r="C23" s="962" t="s">
        <v>521</v>
      </c>
      <c r="D23" s="963">
        <v>0</v>
      </c>
      <c r="E23" s="945">
        <v>0</v>
      </c>
    </row>
    <row r="24" spans="2:5" ht="14.4" x14ac:dyDescent="0.3">
      <c r="B24" s="819">
        <v>11</v>
      </c>
      <c r="C24" s="24" t="s">
        <v>522</v>
      </c>
      <c r="D24" s="959">
        <v>0</v>
      </c>
      <c r="E24" s="945">
        <v>0</v>
      </c>
    </row>
    <row r="25" spans="2:5" ht="28.8" x14ac:dyDescent="0.3">
      <c r="B25" s="819">
        <v>12</v>
      </c>
      <c r="C25" s="24" t="s">
        <v>523</v>
      </c>
      <c r="D25" s="959">
        <v>0</v>
      </c>
      <c r="E25" s="945">
        <v>0</v>
      </c>
    </row>
    <row r="26" spans="2:5" ht="14.4" x14ac:dyDescent="0.3">
      <c r="B26" s="964">
        <v>13</v>
      </c>
      <c r="C26" s="130" t="s">
        <v>524</v>
      </c>
      <c r="D26" s="955">
        <v>20977341894</v>
      </c>
      <c r="E26" s="956">
        <v>23195387861</v>
      </c>
    </row>
    <row r="27" spans="2:5" ht="14.4" x14ac:dyDescent="0.3">
      <c r="B27" s="1283" t="s">
        <v>525</v>
      </c>
      <c r="C27" s="1284"/>
      <c r="D27" s="1284"/>
      <c r="E27" s="1285"/>
    </row>
    <row r="28" spans="2:5" ht="28.8" x14ac:dyDescent="0.3">
      <c r="B28" s="127">
        <v>14</v>
      </c>
      <c r="C28" s="24" t="s">
        <v>526</v>
      </c>
      <c r="D28" s="963">
        <v>476539805971.71002</v>
      </c>
      <c r="E28" s="945">
        <v>599752531558.65002</v>
      </c>
    </row>
    <row r="29" spans="2:5" ht="14.4" x14ac:dyDescent="0.3">
      <c r="B29" s="127">
        <v>15</v>
      </c>
      <c r="C29" s="24" t="s">
        <v>527</v>
      </c>
      <c r="D29" s="965">
        <v>0</v>
      </c>
      <c r="E29" s="945">
        <v>0</v>
      </c>
    </row>
    <row r="30" spans="2:5" ht="14.4" x14ac:dyDescent="0.3">
      <c r="B30" s="127">
        <v>16</v>
      </c>
      <c r="C30" s="24" t="s">
        <v>528</v>
      </c>
      <c r="D30" s="959">
        <v>1921963400.0109</v>
      </c>
      <c r="E30" s="945">
        <v>2561406790.0184999</v>
      </c>
    </row>
    <row r="31" spans="2:5" ht="28.8" x14ac:dyDescent="0.3">
      <c r="B31" s="819" t="s">
        <v>529</v>
      </c>
      <c r="C31" s="24" t="s">
        <v>530</v>
      </c>
      <c r="D31" s="959">
        <v>0</v>
      </c>
      <c r="E31" s="945">
        <v>0</v>
      </c>
    </row>
    <row r="32" spans="2:5" ht="14.4" x14ac:dyDescent="0.3">
      <c r="B32" s="819">
        <v>17</v>
      </c>
      <c r="C32" s="24" t="s">
        <v>531</v>
      </c>
      <c r="D32" s="959">
        <v>0</v>
      </c>
      <c r="E32" s="945">
        <v>0</v>
      </c>
    </row>
    <row r="33" spans="2:5" ht="14.4" x14ac:dyDescent="0.3">
      <c r="B33" s="819" t="s">
        <v>532</v>
      </c>
      <c r="C33" s="24" t="s">
        <v>533</v>
      </c>
      <c r="D33" s="959">
        <v>0</v>
      </c>
      <c r="E33" s="945">
        <v>0</v>
      </c>
    </row>
    <row r="34" spans="2:5" ht="14.4" x14ac:dyDescent="0.3">
      <c r="B34" s="964">
        <v>18</v>
      </c>
      <c r="C34" s="130" t="s">
        <v>534</v>
      </c>
      <c r="D34" s="966">
        <v>478461769371.72095</v>
      </c>
      <c r="E34" s="956">
        <v>602313938348.66858</v>
      </c>
    </row>
    <row r="35" spans="2:5" ht="14.4" x14ac:dyDescent="0.3">
      <c r="B35" s="1275" t="s">
        <v>535</v>
      </c>
      <c r="C35" s="1276"/>
      <c r="D35" s="1276"/>
      <c r="E35" s="1277"/>
    </row>
    <row r="36" spans="2:5" ht="14.4" x14ac:dyDescent="0.3">
      <c r="B36" s="127">
        <v>19</v>
      </c>
      <c r="C36" s="24" t="s">
        <v>536</v>
      </c>
      <c r="D36" s="948">
        <v>295938795399.48907</v>
      </c>
      <c r="E36" s="945">
        <v>290996289690.72296</v>
      </c>
    </row>
    <row r="37" spans="2:5" ht="14.4" x14ac:dyDescent="0.3">
      <c r="B37" s="127">
        <v>20</v>
      </c>
      <c r="C37" s="24" t="s">
        <v>537</v>
      </c>
      <c r="D37" s="957">
        <f>D39-D36</f>
        <v>-81580202336.476135</v>
      </c>
      <c r="E37" s="945">
        <f>E39-E36</f>
        <v>-75931798990.598785</v>
      </c>
    </row>
    <row r="38" spans="2:5" ht="28.8" x14ac:dyDescent="0.3">
      <c r="B38" s="127">
        <v>21</v>
      </c>
      <c r="C38" s="37" t="s">
        <v>538</v>
      </c>
      <c r="D38" s="959">
        <v>0</v>
      </c>
      <c r="E38" s="945">
        <v>0</v>
      </c>
    </row>
    <row r="39" spans="2:5" ht="14.4" x14ac:dyDescent="0.3">
      <c r="B39" s="964">
        <v>22</v>
      </c>
      <c r="C39" s="130" t="s">
        <v>539</v>
      </c>
      <c r="D39" s="966">
        <v>214358593063.01294</v>
      </c>
      <c r="E39" s="956">
        <v>215064490700.12418</v>
      </c>
    </row>
    <row r="40" spans="2:5" ht="14.4" x14ac:dyDescent="0.3">
      <c r="B40" s="1286" t="s">
        <v>540</v>
      </c>
      <c r="C40" s="1287"/>
      <c r="D40" s="1287"/>
      <c r="E40" s="1288"/>
    </row>
    <row r="41" spans="2:5" ht="14.4" x14ac:dyDescent="0.3">
      <c r="B41" s="819" t="s">
        <v>541</v>
      </c>
      <c r="C41" s="24" t="s">
        <v>542</v>
      </c>
      <c r="D41" s="960">
        <v>0</v>
      </c>
      <c r="E41" s="945">
        <v>0</v>
      </c>
    </row>
    <row r="42" spans="2:5" ht="14.4" x14ac:dyDescent="0.3">
      <c r="B42" s="819" t="s">
        <v>543</v>
      </c>
      <c r="C42" s="24" t="s">
        <v>544</v>
      </c>
      <c r="D42" s="959">
        <v>0</v>
      </c>
      <c r="E42" s="945">
        <v>0</v>
      </c>
    </row>
    <row r="43" spans="2:5" ht="28.8" x14ac:dyDescent="0.3">
      <c r="B43" s="967" t="s">
        <v>545</v>
      </c>
      <c r="C43" s="958" t="s">
        <v>546</v>
      </c>
      <c r="D43" s="959">
        <v>0</v>
      </c>
      <c r="E43" s="945">
        <v>0</v>
      </c>
    </row>
    <row r="44" spans="2:5" ht="14.4" x14ac:dyDescent="0.3">
      <c r="B44" s="967" t="s">
        <v>547</v>
      </c>
      <c r="C44" s="958" t="s">
        <v>548</v>
      </c>
      <c r="D44" s="957">
        <v>0</v>
      </c>
      <c r="E44" s="945">
        <v>0</v>
      </c>
    </row>
    <row r="45" spans="2:5" ht="28.8" x14ac:dyDescent="0.3">
      <c r="B45" s="967" t="s">
        <v>549</v>
      </c>
      <c r="C45" s="968" t="s">
        <v>550</v>
      </c>
      <c r="D45" s="957">
        <v>0</v>
      </c>
      <c r="E45" s="945">
        <v>0</v>
      </c>
    </row>
    <row r="46" spans="2:5" ht="14.4" x14ac:dyDescent="0.3">
      <c r="B46" s="967" t="s">
        <v>551</v>
      </c>
      <c r="C46" s="958" t="s">
        <v>552</v>
      </c>
      <c r="D46" s="959">
        <v>0</v>
      </c>
      <c r="E46" s="945">
        <v>0</v>
      </c>
    </row>
    <row r="47" spans="2:5" ht="14.4" x14ac:dyDescent="0.3">
      <c r="B47" s="967" t="s">
        <v>553</v>
      </c>
      <c r="C47" s="958" t="s">
        <v>554</v>
      </c>
      <c r="D47" s="959">
        <v>0</v>
      </c>
      <c r="E47" s="945">
        <v>0</v>
      </c>
    </row>
    <row r="48" spans="2:5" ht="28.8" x14ac:dyDescent="0.3">
      <c r="B48" s="967" t="s">
        <v>555</v>
      </c>
      <c r="C48" s="958" t="s">
        <v>556</v>
      </c>
      <c r="D48" s="959">
        <v>0</v>
      </c>
      <c r="E48" s="945">
        <v>0</v>
      </c>
    </row>
    <row r="49" spans="2:5" ht="28.8" x14ac:dyDescent="0.3">
      <c r="B49" s="967" t="s">
        <v>557</v>
      </c>
      <c r="C49" s="958" t="s">
        <v>558</v>
      </c>
      <c r="D49" s="959">
        <v>0</v>
      </c>
      <c r="E49" s="945">
        <v>0</v>
      </c>
    </row>
    <row r="50" spans="2:5" ht="28.8" x14ac:dyDescent="0.3">
      <c r="B50" s="967" t="s">
        <v>559</v>
      </c>
      <c r="C50" s="958" t="s">
        <v>560</v>
      </c>
      <c r="D50" s="959">
        <v>0</v>
      </c>
      <c r="E50" s="945">
        <v>0</v>
      </c>
    </row>
    <row r="51" spans="2:5" ht="14.4" x14ac:dyDescent="0.3">
      <c r="B51" s="969" t="s">
        <v>561</v>
      </c>
      <c r="C51" s="970" t="s">
        <v>562</v>
      </c>
      <c r="D51" s="971">
        <v>-8986913490.9940586</v>
      </c>
      <c r="E51" s="972">
        <v>-8400061898.9308443</v>
      </c>
    </row>
    <row r="52" spans="2:5" ht="14.4" x14ac:dyDescent="0.3">
      <c r="B52" s="1289" t="s">
        <v>563</v>
      </c>
      <c r="C52" s="1290"/>
      <c r="D52" s="1290"/>
      <c r="E52" s="1291"/>
    </row>
    <row r="53" spans="2:5" ht="14.4" x14ac:dyDescent="0.3">
      <c r="B53" s="127">
        <v>23</v>
      </c>
      <c r="C53" s="132" t="s">
        <v>357</v>
      </c>
      <c r="D53" s="963">
        <v>85793415970.983597</v>
      </c>
      <c r="E53" s="945">
        <v>82984887886.232437</v>
      </c>
    </row>
    <row r="54" spans="2:5" ht="14.4" x14ac:dyDescent="0.3">
      <c r="B54" s="133">
        <v>24</v>
      </c>
      <c r="C54" s="134" t="s">
        <v>500</v>
      </c>
      <c r="D54" s="973">
        <v>1914504694387.0298</v>
      </c>
      <c r="E54" s="974">
        <v>2034631248225.2119</v>
      </c>
    </row>
    <row r="55" spans="2:5" ht="14.4" x14ac:dyDescent="0.3">
      <c r="B55" s="1289" t="s">
        <v>80</v>
      </c>
      <c r="C55" s="1290"/>
      <c r="D55" s="1290"/>
      <c r="E55" s="1291"/>
    </row>
    <row r="56" spans="2:5" ht="14.4" x14ac:dyDescent="0.3">
      <c r="B56" s="127">
        <v>25</v>
      </c>
      <c r="C56" s="176" t="s">
        <v>564</v>
      </c>
      <c r="D56" s="975">
        <v>4.4812329905752582E-2</v>
      </c>
      <c r="E56" s="976">
        <v>4.078620534242719E-2</v>
      </c>
    </row>
    <row r="57" spans="2:5" ht="28.8" x14ac:dyDescent="0.3">
      <c r="B57" s="819" t="s">
        <v>565</v>
      </c>
      <c r="C57" s="24" t="s">
        <v>566</v>
      </c>
      <c r="D57" s="975">
        <f>D53/(D54-D43-D44)</f>
        <v>4.4812329905752582E-2</v>
      </c>
      <c r="E57" s="976">
        <f>E53/(E54-E43-E44)</f>
        <v>4.078620534242719E-2</v>
      </c>
    </row>
    <row r="58" spans="2:5" ht="28.8" x14ac:dyDescent="0.3">
      <c r="B58" s="819" t="s">
        <v>567</v>
      </c>
      <c r="C58" s="37" t="s">
        <v>568</v>
      </c>
      <c r="D58" s="977">
        <f>D53/(D54-D11)</f>
        <v>4.4812329905752582E-2</v>
      </c>
      <c r="E58" s="976">
        <f>E53/(E54-E11)</f>
        <v>4.078620534242719E-2</v>
      </c>
    </row>
    <row r="59" spans="2:5" ht="14.4" x14ac:dyDescent="0.3">
      <c r="B59" s="819">
        <v>26</v>
      </c>
      <c r="C59" s="24" t="s">
        <v>569</v>
      </c>
      <c r="D59" s="978">
        <v>0.03</v>
      </c>
      <c r="E59" s="976">
        <v>0.03</v>
      </c>
    </row>
    <row r="60" spans="2:5" ht="14.4" x14ac:dyDescent="0.3">
      <c r="B60" s="819" t="s">
        <v>570</v>
      </c>
      <c r="C60" s="24" t="s">
        <v>85</v>
      </c>
      <c r="D60" s="979">
        <v>0</v>
      </c>
      <c r="E60" s="980">
        <v>0</v>
      </c>
    </row>
    <row r="61" spans="2:5" ht="14.4" x14ac:dyDescent="0.3">
      <c r="B61" s="819" t="s">
        <v>571</v>
      </c>
      <c r="C61" s="24" t="s">
        <v>572</v>
      </c>
      <c r="D61" s="979">
        <v>0</v>
      </c>
      <c r="E61" s="980">
        <v>0</v>
      </c>
    </row>
    <row r="62" spans="2:5" ht="14.4" x14ac:dyDescent="0.3">
      <c r="B62" s="819">
        <v>27</v>
      </c>
      <c r="C62" s="37" t="s">
        <v>91</v>
      </c>
      <c r="D62" s="978">
        <v>0</v>
      </c>
      <c r="E62" s="976">
        <v>0</v>
      </c>
    </row>
    <row r="63" spans="2:5" ht="14.4" x14ac:dyDescent="0.3">
      <c r="B63" s="818" t="s">
        <v>573</v>
      </c>
      <c r="C63" s="37" t="s">
        <v>93</v>
      </c>
      <c r="D63" s="981">
        <f>D59+D60+D62</f>
        <v>0.03</v>
      </c>
      <c r="E63" s="982">
        <f>E59+E60+E62</f>
        <v>0.03</v>
      </c>
    </row>
    <row r="64" spans="2:5" ht="14.4" x14ac:dyDescent="0.3">
      <c r="B64" s="1286" t="s">
        <v>574</v>
      </c>
      <c r="C64" s="1287"/>
      <c r="D64" s="1287"/>
      <c r="E64" s="1288"/>
    </row>
    <row r="65" spans="2:13" ht="14.4" x14ac:dyDescent="0.3">
      <c r="B65" s="818" t="s">
        <v>575</v>
      </c>
      <c r="C65" s="37" t="s">
        <v>576</v>
      </c>
      <c r="D65" s="983"/>
      <c r="E65" s="950"/>
      <c r="M65" s="5"/>
    </row>
    <row r="66" spans="2:13" ht="14.4" x14ac:dyDescent="0.3">
      <c r="B66" s="1289" t="s">
        <v>577</v>
      </c>
      <c r="C66" s="1290"/>
      <c r="D66" s="1290"/>
      <c r="E66" s="1291"/>
    </row>
    <row r="67" spans="2:13" ht="36" customHeight="1" x14ac:dyDescent="0.3">
      <c r="B67" s="819">
        <v>28</v>
      </c>
      <c r="C67" s="24" t="s">
        <v>578</v>
      </c>
      <c r="D67" s="948">
        <v>682777101986.15076</v>
      </c>
      <c r="E67" s="945">
        <v>725473491737.27356</v>
      </c>
      <c r="M67" s="135"/>
    </row>
    <row r="68" spans="2:13" ht="34.5" customHeight="1" x14ac:dyDescent="0.3">
      <c r="B68" s="819">
        <v>29</v>
      </c>
      <c r="C68" s="24" t="s">
        <v>579</v>
      </c>
      <c r="D68" s="957">
        <f>D28+D29</f>
        <v>476539805971.71002</v>
      </c>
      <c r="E68" s="945">
        <f>E28+E29</f>
        <v>599752531558.65002</v>
      </c>
      <c r="M68" s="135"/>
    </row>
    <row r="69" spans="2:13" ht="57.6" x14ac:dyDescent="0.3">
      <c r="B69" s="818">
        <v>30</v>
      </c>
      <c r="C69" s="37" t="s">
        <v>580</v>
      </c>
      <c r="D69" s="984">
        <f>D54-D68+D67</f>
        <v>2120741990401.4707</v>
      </c>
      <c r="E69" s="950">
        <f>E54-E68+E67</f>
        <v>2160352208403.8354</v>
      </c>
      <c r="M69" s="5"/>
    </row>
    <row r="70" spans="2:13" ht="57.6" x14ac:dyDescent="0.3">
      <c r="B70" s="818" t="s">
        <v>581</v>
      </c>
      <c r="C70" s="37" t="s">
        <v>582</v>
      </c>
      <c r="D70" s="984">
        <f>D54-D68+D67-D11</f>
        <v>2120741990401.4707</v>
      </c>
      <c r="E70" s="950">
        <f>E54-E68+E67-E11</f>
        <v>2160352208403.8354</v>
      </c>
      <c r="M70" s="5"/>
    </row>
    <row r="71" spans="2:13" ht="57.6" x14ac:dyDescent="0.3">
      <c r="B71" s="819">
        <v>31</v>
      </c>
      <c r="C71" s="24" t="s">
        <v>583</v>
      </c>
      <c r="D71" s="977">
        <f>D53/D69</f>
        <v>4.0454433570555337E-2</v>
      </c>
      <c r="E71" s="976">
        <f>E53/E69</f>
        <v>3.841266602890895E-2</v>
      </c>
      <c r="M71" s="135"/>
    </row>
    <row r="72" spans="2:13" ht="57.6" x14ac:dyDescent="0.3">
      <c r="B72" s="819" t="s">
        <v>584</v>
      </c>
      <c r="C72" s="24" t="s">
        <v>585</v>
      </c>
      <c r="D72" s="977">
        <f>D53/D70</f>
        <v>4.0454433570555337E-2</v>
      </c>
      <c r="E72" s="976">
        <f>E53/E70</f>
        <v>3.841266602890895E-2</v>
      </c>
      <c r="M72" s="135"/>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&amp;C&amp;"Calibri"&amp;10&amp;K000000Public&amp;1#_x000D_&amp;"Calibri"&amp;11&amp;K000000CS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F483-BA03-476C-935F-E54F5722FEAB}">
  <sheetPr codeName="List32">
    <tabColor rgb="FF92D050"/>
  </sheetPr>
  <dimension ref="B2:D17"/>
  <sheetViews>
    <sheetView showGridLines="0" view="pageLayout" zoomScaleNormal="100" workbookViewId="0">
      <selection activeCell="M15" sqref="M15"/>
    </sheetView>
  </sheetViews>
  <sheetFormatPr defaultColWidth="9.109375" defaultRowHeight="14.4" x14ac:dyDescent="0.3"/>
  <cols>
    <col min="3" max="3" width="51.44140625" customWidth="1"/>
    <col min="4" max="4" width="34.88671875" customWidth="1"/>
  </cols>
  <sheetData>
    <row r="2" spans="2:4" ht="18.75" customHeight="1" x14ac:dyDescent="0.3">
      <c r="B2" s="1292" t="s">
        <v>481</v>
      </c>
      <c r="C2" s="1292"/>
      <c r="D2" s="1292"/>
    </row>
    <row r="3" spans="2:4" x14ac:dyDescent="0.3">
      <c r="B3" s="1292"/>
      <c r="C3" s="1292"/>
      <c r="D3" s="1292"/>
    </row>
    <row r="4" spans="2:4" x14ac:dyDescent="0.3">
      <c r="D4" s="816" t="s">
        <v>6</v>
      </c>
    </row>
    <row r="5" spans="2:4" x14ac:dyDescent="0.3">
      <c r="B5" s="176"/>
      <c r="C5" s="176"/>
      <c r="D5" s="137" t="s">
        <v>501</v>
      </c>
    </row>
    <row r="6" spans="2:4" ht="28.8" x14ac:dyDescent="0.3">
      <c r="B6" s="138" t="s">
        <v>586</v>
      </c>
      <c r="C6" s="138" t="s">
        <v>587</v>
      </c>
      <c r="D6" s="946">
        <f>D7+D8</f>
        <v>1209693903549.2903</v>
      </c>
    </row>
    <row r="7" spans="2:4" x14ac:dyDescent="0.3">
      <c r="B7" s="811" t="s">
        <v>588</v>
      </c>
      <c r="C7" s="139" t="s">
        <v>589</v>
      </c>
      <c r="D7" s="950">
        <v>0</v>
      </c>
    </row>
    <row r="8" spans="2:4" x14ac:dyDescent="0.3">
      <c r="B8" s="811" t="s">
        <v>590</v>
      </c>
      <c r="C8" s="139" t="s">
        <v>591</v>
      </c>
      <c r="D8" s="946">
        <f>D9+D10+D11+D12+D13+D14+D15+D16+D17</f>
        <v>1209693903549.2903</v>
      </c>
    </row>
    <row r="9" spans="2:4" x14ac:dyDescent="0.3">
      <c r="B9" s="811" t="s">
        <v>592</v>
      </c>
      <c r="C9" s="139" t="s">
        <v>593</v>
      </c>
      <c r="D9" s="950">
        <v>0</v>
      </c>
    </row>
    <row r="10" spans="2:4" ht="28.8" x14ac:dyDescent="0.3">
      <c r="B10" s="811" t="s">
        <v>594</v>
      </c>
      <c r="C10" s="139" t="s">
        <v>595</v>
      </c>
      <c r="D10" s="950">
        <v>283784424157.53564</v>
      </c>
    </row>
    <row r="11" spans="2:4" ht="57.6" x14ac:dyDescent="0.3">
      <c r="B11" s="811" t="s">
        <v>596</v>
      </c>
      <c r="C11" s="140" t="s">
        <v>597</v>
      </c>
      <c r="D11" s="950">
        <v>678530393.16989994</v>
      </c>
    </row>
    <row r="12" spans="2:4" x14ac:dyDescent="0.3">
      <c r="B12" s="811" t="s">
        <v>598</v>
      </c>
      <c r="C12" s="139" t="s">
        <v>599</v>
      </c>
      <c r="D12" s="950">
        <v>45534635240.159714</v>
      </c>
    </row>
    <row r="13" spans="2:4" x14ac:dyDescent="0.3">
      <c r="B13" s="811" t="s">
        <v>600</v>
      </c>
      <c r="C13" s="139" t="s">
        <v>601</v>
      </c>
      <c r="D13" s="950">
        <v>571066159651.63086</v>
      </c>
    </row>
    <row r="14" spans="2:4" x14ac:dyDescent="0.3">
      <c r="B14" s="811" t="s">
        <v>602</v>
      </c>
      <c r="C14" s="139" t="s">
        <v>603</v>
      </c>
      <c r="D14" s="950">
        <v>84009840161.419098</v>
      </c>
    </row>
    <row r="15" spans="2:4" x14ac:dyDescent="0.3">
      <c r="B15" s="811" t="s">
        <v>604</v>
      </c>
      <c r="C15" s="140" t="s">
        <v>605</v>
      </c>
      <c r="D15" s="950">
        <v>192539239156.58765</v>
      </c>
    </row>
    <row r="16" spans="2:4" x14ac:dyDescent="0.3">
      <c r="B16" s="811" t="s">
        <v>606</v>
      </c>
      <c r="C16" s="139" t="s">
        <v>607</v>
      </c>
      <c r="D16" s="950">
        <v>15342541340.438</v>
      </c>
    </row>
    <row r="17" spans="2:4" ht="28.8" x14ac:dyDescent="0.3">
      <c r="B17" s="811" t="s">
        <v>608</v>
      </c>
      <c r="C17" s="139" t="s">
        <v>609</v>
      </c>
      <c r="D17" s="950">
        <v>16738533448.34935</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7EEA4-D131-400B-8BED-EF7B4E29FD8F}">
  <sheetPr codeName="List33">
    <tabColor rgb="FF92D050"/>
  </sheetPr>
  <dimension ref="A1:D9"/>
  <sheetViews>
    <sheetView showGridLines="0" view="pageLayout" topLeftCell="D1" zoomScaleNormal="100" workbookViewId="0">
      <selection activeCell="M15" sqref="M15"/>
    </sheetView>
  </sheetViews>
  <sheetFormatPr defaultColWidth="9.109375" defaultRowHeight="14.4" x14ac:dyDescent="0.3"/>
  <cols>
    <col min="3" max="3" width="55.88671875" customWidth="1"/>
    <col min="4" max="4" width="126" bestFit="1" customWidth="1"/>
  </cols>
  <sheetData>
    <row r="1" spans="1:4" x14ac:dyDescent="0.3">
      <c r="A1" s="141"/>
    </row>
    <row r="2" spans="1:4" ht="18" x14ac:dyDescent="0.3">
      <c r="B2" s="142" t="s">
        <v>482</v>
      </c>
    </row>
    <row r="6" spans="1:4" x14ac:dyDescent="0.3">
      <c r="B6" s="176"/>
      <c r="C6" s="1293"/>
      <c r="D6" s="143" t="s">
        <v>6</v>
      </c>
    </row>
    <row r="7" spans="1:4" x14ac:dyDescent="0.3">
      <c r="B7" s="985" t="s">
        <v>120</v>
      </c>
      <c r="C7" s="1293"/>
      <c r="D7" s="811" t="s">
        <v>114</v>
      </c>
    </row>
    <row r="8" spans="1:4" ht="43.2" x14ac:dyDescent="0.3">
      <c r="B8" s="813" t="s">
        <v>116</v>
      </c>
      <c r="C8" s="144" t="s">
        <v>610</v>
      </c>
      <c r="D8" s="986" t="s">
        <v>2162</v>
      </c>
    </row>
    <row r="9" spans="1:4" ht="34.5" customHeight="1" x14ac:dyDescent="0.3">
      <c r="B9" s="813" t="s">
        <v>118</v>
      </c>
      <c r="C9" s="811" t="s">
        <v>611</v>
      </c>
      <c r="D9" s="986" t="s">
        <v>2163</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45673-9C73-4DB1-B440-7D3C76BFC3AA}">
  <sheetPr codeName="List34">
    <tabColor rgb="FF0070C0"/>
    <pageSetUpPr fitToPage="1"/>
  </sheetPr>
  <dimension ref="B2:L14"/>
  <sheetViews>
    <sheetView showGridLines="0" zoomScaleNormal="100" workbookViewId="0">
      <selection activeCell="M15" sqref="M15"/>
    </sheetView>
  </sheetViews>
  <sheetFormatPr defaultRowHeight="14.4" x14ac:dyDescent="0.3"/>
  <cols>
    <col min="12" max="12" width="19.109375" customWidth="1"/>
  </cols>
  <sheetData>
    <row r="2" spans="2:12" x14ac:dyDescent="0.3">
      <c r="B2" t="s">
        <v>1784</v>
      </c>
    </row>
    <row r="3" spans="2:12" x14ac:dyDescent="0.3">
      <c r="B3" t="s">
        <v>1785</v>
      </c>
    </row>
    <row r="5" spans="2:12" x14ac:dyDescent="0.3">
      <c r="B5" s="1183" t="s">
        <v>612</v>
      </c>
      <c r="C5" s="1184"/>
      <c r="D5" s="1184"/>
      <c r="E5" s="1184"/>
      <c r="F5" s="1184"/>
      <c r="G5" s="1184"/>
      <c r="H5" s="1184"/>
      <c r="I5" s="1184"/>
      <c r="J5" s="1184"/>
      <c r="K5" s="1184"/>
      <c r="L5" s="1185"/>
    </row>
    <row r="6" spans="2:12" x14ac:dyDescent="0.3">
      <c r="B6" s="1186" t="s">
        <v>613</v>
      </c>
      <c r="C6" s="1181"/>
      <c r="D6" s="1181"/>
      <c r="E6" s="1181"/>
      <c r="F6" s="1181"/>
      <c r="G6" s="1181"/>
      <c r="H6" s="1181"/>
      <c r="I6" s="1181"/>
      <c r="J6" s="1181"/>
      <c r="K6" s="1181"/>
      <c r="L6" s="1187"/>
    </row>
    <row r="7" spans="2:12" ht="22.5" customHeight="1" x14ac:dyDescent="0.3">
      <c r="B7" s="1186" t="s">
        <v>614</v>
      </c>
      <c r="C7" s="1181"/>
      <c r="D7" s="1181"/>
      <c r="E7" s="1181"/>
      <c r="F7" s="1181"/>
      <c r="G7" s="1181"/>
      <c r="H7" s="1181"/>
      <c r="I7" s="1181"/>
      <c r="J7" s="1181"/>
      <c r="K7" s="1181"/>
      <c r="L7" s="1187"/>
    </row>
    <row r="8" spans="2:12" x14ac:dyDescent="0.3">
      <c r="B8" s="1188" t="s">
        <v>615</v>
      </c>
      <c r="C8" s="1189"/>
      <c r="D8" s="1189"/>
      <c r="E8" s="1189"/>
      <c r="F8" s="1189"/>
      <c r="G8" s="1189"/>
      <c r="H8" s="1189"/>
      <c r="I8" s="1189"/>
      <c r="J8" s="1189"/>
      <c r="K8" s="1189"/>
      <c r="L8" s="1190"/>
    </row>
    <row r="9" spans="2:12" ht="22.5" customHeight="1" x14ac:dyDescent="0.3"/>
    <row r="10" spans="2:12" ht="22.5" customHeight="1" x14ac:dyDescent="0.3">
      <c r="B10" s="1274"/>
      <c r="C10" s="1274"/>
      <c r="D10" s="1274"/>
      <c r="E10" s="1274"/>
      <c r="F10" s="1274"/>
      <c r="G10" s="1274"/>
      <c r="H10" s="1274"/>
      <c r="I10" s="1274"/>
      <c r="J10" s="1274"/>
      <c r="K10" s="1274"/>
      <c r="L10" s="1274"/>
    </row>
    <row r="11" spans="2:12" ht="22.5" customHeight="1" x14ac:dyDescent="0.3">
      <c r="B11" s="1181"/>
      <c r="C11" s="1181"/>
      <c r="D11" s="1181"/>
      <c r="E11" s="1181"/>
      <c r="F11" s="1181"/>
      <c r="G11" s="1181"/>
      <c r="H11" s="1181"/>
      <c r="I11" s="1181"/>
      <c r="J11" s="1181"/>
      <c r="K11" s="1181"/>
      <c r="L11" s="1181"/>
    </row>
    <row r="12" spans="2:12" ht="22.5" customHeight="1" x14ac:dyDescent="0.3">
      <c r="B12" s="1274"/>
      <c r="C12" s="1274"/>
      <c r="D12" s="1274"/>
      <c r="E12" s="1274"/>
      <c r="F12" s="1274"/>
      <c r="G12" s="1274"/>
      <c r="H12" s="1274"/>
      <c r="I12" s="1274"/>
      <c r="J12" s="1274"/>
      <c r="K12" s="1274"/>
      <c r="L12" s="1274"/>
    </row>
    <row r="13" spans="2:12" ht="22.5" customHeight="1" x14ac:dyDescent="0.3"/>
    <row r="14" spans="2:12" ht="22.5" customHeight="1" x14ac:dyDescent="0.3"/>
  </sheetData>
  <mergeCells count="7">
    <mergeCell ref="B12:L12"/>
    <mergeCell ref="B5:L5"/>
    <mergeCell ref="B6:L6"/>
    <mergeCell ref="B7:L7"/>
    <mergeCell ref="B8:L8"/>
    <mergeCell ref="B10:L10"/>
    <mergeCell ref="B11:L11"/>
  </mergeCells>
  <hyperlinks>
    <hyperlink ref="B5:L5" location="'EU LIQA'!A1" display="Table EU LIQA - Liquidity risk management " xr:uid="{2788B5B6-D79E-47AA-8DDC-BBD9F2938E56}"/>
    <hyperlink ref="B6:L6" location="'EU LIQ1'!A1" display="Templates EU LIQ1 - Quantitative information of LCR" xr:uid="{468DE4FF-F7A9-4450-A9FC-A8F7BEA15B00}"/>
    <hyperlink ref="B7:L7" location="'EU LIQB'!A1" display="Table EU LIQB  on qualitative information on LCR, which complements template EU LIQ1." xr:uid="{69F2CF79-F23E-4ACE-95EE-C1BEE79ED945}"/>
    <hyperlink ref="B8:L8" location="'EU LIQ2'!A1" display="Template EU LIQ2: Net Stable Funding Ratio " xr:uid="{56BD0679-4370-4182-8214-06D0D7C7FF93}"/>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89FF6-DF27-4081-9265-4BC093FCE31F}">
  <sheetPr>
    <tabColor rgb="FF92D050"/>
    <pageSetUpPr fitToPage="1"/>
  </sheetPr>
  <dimension ref="B2:D23"/>
  <sheetViews>
    <sheetView showGridLines="0" zoomScaleNormal="100" workbookViewId="0">
      <selection activeCell="C8" sqref="C8"/>
    </sheetView>
  </sheetViews>
  <sheetFormatPr defaultColWidth="9.109375" defaultRowHeight="14.4" x14ac:dyDescent="0.3"/>
  <cols>
    <col min="1" max="1" width="6.5546875" customWidth="1"/>
    <col min="3" max="3" width="85.5546875" customWidth="1"/>
    <col min="4" max="4" width="120.6640625" customWidth="1"/>
  </cols>
  <sheetData>
    <row r="2" spans="2:4" ht="18" x14ac:dyDescent="0.3">
      <c r="B2" s="145" t="s">
        <v>612</v>
      </c>
    </row>
    <row r="3" spans="2:4" ht="15.6" x14ac:dyDescent="0.3">
      <c r="B3" s="146" t="s">
        <v>616</v>
      </c>
    </row>
    <row r="4" spans="2:4" x14ac:dyDescent="0.3">
      <c r="D4" s="67"/>
    </row>
    <row r="5" spans="2:4" x14ac:dyDescent="0.3">
      <c r="B5" s="1161" t="s">
        <v>120</v>
      </c>
      <c r="C5" s="1294" t="s">
        <v>127</v>
      </c>
      <c r="D5" s="1294"/>
    </row>
    <row r="6" spans="2:4" ht="62.4" x14ac:dyDescent="0.3">
      <c r="B6" s="1161" t="s">
        <v>116</v>
      </c>
      <c r="C6" s="147" t="s">
        <v>617</v>
      </c>
      <c r="D6" s="147" t="s">
        <v>2238</v>
      </c>
    </row>
    <row r="7" spans="2:4" ht="74.25" customHeight="1" x14ac:dyDescent="0.3">
      <c r="B7" s="1161" t="s">
        <v>118</v>
      </c>
      <c r="C7" s="147" t="s">
        <v>618</v>
      </c>
      <c r="D7" s="147" t="s">
        <v>2239</v>
      </c>
    </row>
    <row r="8" spans="2:4" ht="132" x14ac:dyDescent="0.3">
      <c r="B8" s="1160" t="s">
        <v>152</v>
      </c>
      <c r="C8" s="147" t="s">
        <v>619</v>
      </c>
      <c r="D8" s="147" t="s">
        <v>2240</v>
      </c>
    </row>
    <row r="9" spans="2:4" ht="109.2" x14ac:dyDescent="0.3">
      <c r="B9" s="1161" t="s">
        <v>137</v>
      </c>
      <c r="C9" s="147" t="s">
        <v>620</v>
      </c>
      <c r="D9" s="147" t="s">
        <v>2241</v>
      </c>
    </row>
    <row r="10" spans="2:4" ht="109.2" x14ac:dyDescent="0.3">
      <c r="B10" s="1160" t="s">
        <v>139</v>
      </c>
      <c r="C10" s="147" t="s">
        <v>621</v>
      </c>
      <c r="D10" s="147" t="s">
        <v>2242</v>
      </c>
    </row>
    <row r="11" spans="2:4" ht="87.75" customHeight="1" x14ac:dyDescent="0.3">
      <c r="B11" s="1161" t="s">
        <v>142</v>
      </c>
      <c r="C11" s="147" t="s">
        <v>622</v>
      </c>
      <c r="D11" s="147" t="s">
        <v>2243</v>
      </c>
    </row>
    <row r="12" spans="2:4" ht="46.8" x14ac:dyDescent="0.3">
      <c r="B12" s="1161" t="s">
        <v>145</v>
      </c>
      <c r="C12" s="147" t="s">
        <v>623</v>
      </c>
      <c r="D12" s="147" t="s">
        <v>2244</v>
      </c>
    </row>
    <row r="13" spans="2:4" ht="62.4" x14ac:dyDescent="0.3">
      <c r="B13" s="1161" t="s">
        <v>261</v>
      </c>
      <c r="C13" s="147" t="s">
        <v>624</v>
      </c>
      <c r="D13" s="147" t="s">
        <v>2245</v>
      </c>
    </row>
    <row r="14" spans="2:4" ht="124.8" x14ac:dyDescent="0.3">
      <c r="B14" s="1294" t="s">
        <v>310</v>
      </c>
      <c r="C14" s="148" t="s">
        <v>625</v>
      </c>
      <c r="D14" s="1295" t="s">
        <v>2246</v>
      </c>
    </row>
    <row r="15" spans="2:4" ht="31.2" x14ac:dyDescent="0.3">
      <c r="B15" s="1294"/>
      <c r="C15" s="148" t="s">
        <v>626</v>
      </c>
      <c r="D15" s="1295"/>
    </row>
    <row r="16" spans="2:4" ht="46.8" x14ac:dyDescent="0.3">
      <c r="B16" s="1294"/>
      <c r="C16" s="148" t="s">
        <v>627</v>
      </c>
      <c r="D16" s="1295"/>
    </row>
    <row r="17" spans="2:4" ht="46.8" x14ac:dyDescent="0.3">
      <c r="B17" s="1294"/>
      <c r="C17" s="148" t="s">
        <v>628</v>
      </c>
      <c r="D17" s="1295"/>
    </row>
    <row r="18" spans="2:4" ht="31.2" x14ac:dyDescent="0.3">
      <c r="B18" s="1294"/>
      <c r="C18" s="148" t="s">
        <v>629</v>
      </c>
      <c r="D18" s="1295"/>
    </row>
    <row r="19" spans="2:4" x14ac:dyDescent="0.3">
      <c r="B19" s="114"/>
    </row>
    <row r="20" spans="2:4" x14ac:dyDescent="0.3">
      <c r="B20" s="149"/>
    </row>
    <row r="21" spans="2:4" x14ac:dyDescent="0.3">
      <c r="B21" s="149"/>
    </row>
    <row r="22" spans="2:4" x14ac:dyDescent="0.3">
      <c r="B22" s="114"/>
    </row>
    <row r="23" spans="2:4" x14ac:dyDescent="0.3">
      <c r="B23" s="11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91" orientation="landscape" r:id="rId1"/>
  <headerFooter>
    <oddHeader>&amp;C&amp;"Calibri"&amp;10&amp;K000000Public&amp;1#_x000D_&amp;"Calibri"&amp;11&amp;K000000CS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C601-AA84-417D-B6EB-47BFAE4EAD2F}">
  <sheetPr codeName="List36">
    <tabColor rgb="FF92D050"/>
  </sheetPr>
  <dimension ref="A2:R48"/>
  <sheetViews>
    <sheetView showGridLines="0" topLeftCell="A4" zoomScaleNormal="100" workbookViewId="0">
      <selection activeCell="M15" sqref="M15"/>
    </sheetView>
  </sheetViews>
  <sheetFormatPr defaultColWidth="9.109375" defaultRowHeight="14.4" x14ac:dyDescent="0.3"/>
  <cols>
    <col min="1" max="1" width="6.44140625" customWidth="1"/>
    <col min="2" max="2" width="10.44140625" customWidth="1"/>
    <col min="3" max="3" width="26.5546875" customWidth="1"/>
    <col min="4" max="4" width="17.33203125" style="895" bestFit="1" customWidth="1"/>
    <col min="5" max="7" width="17" style="895" bestFit="1" customWidth="1"/>
    <col min="8" max="8" width="17.33203125" style="895" bestFit="1" customWidth="1"/>
    <col min="9" max="11" width="17.109375" style="895" bestFit="1" customWidth="1"/>
    <col min="12" max="18" width="9.109375" style="895"/>
  </cols>
  <sheetData>
    <row r="2" spans="1:11" ht="18" x14ac:dyDescent="0.3">
      <c r="B2" s="145" t="s">
        <v>613</v>
      </c>
    </row>
    <row r="3" spans="1:11" ht="15.6" x14ac:dyDescent="0.3">
      <c r="A3" s="150"/>
    </row>
    <row r="4" spans="1:11" ht="28.8" x14ac:dyDescent="0.3">
      <c r="A4" s="150"/>
      <c r="C4" s="811" t="s">
        <v>630</v>
      </c>
    </row>
    <row r="5" spans="1:11" ht="15.6" x14ac:dyDescent="0.3">
      <c r="A5" s="150"/>
      <c r="C5" s="987"/>
    </row>
    <row r="6" spans="1:11" x14ac:dyDescent="0.3">
      <c r="B6" s="151"/>
      <c r="D6" s="988" t="s">
        <v>6</v>
      </c>
      <c r="E6" s="988" t="s">
        <v>7</v>
      </c>
      <c r="F6" s="988" t="s">
        <v>8</v>
      </c>
      <c r="G6" s="988" t="s">
        <v>43</v>
      </c>
      <c r="H6" s="988" t="s">
        <v>44</v>
      </c>
      <c r="I6" s="988" t="s">
        <v>164</v>
      </c>
      <c r="J6" s="988" t="s">
        <v>165</v>
      </c>
      <c r="K6" s="988" t="s">
        <v>199</v>
      </c>
    </row>
    <row r="7" spans="1:11" x14ac:dyDescent="0.3">
      <c r="D7" s="1297" t="s">
        <v>631</v>
      </c>
      <c r="E7" s="1297"/>
      <c r="F7" s="1297"/>
      <c r="G7" s="1297"/>
      <c r="H7" s="1298" t="s">
        <v>632</v>
      </c>
      <c r="I7" s="1299"/>
      <c r="J7" s="1299"/>
      <c r="K7" s="1300"/>
    </row>
    <row r="8" spans="1:11" ht="28.8" x14ac:dyDescent="0.3">
      <c r="B8" s="176" t="s">
        <v>633</v>
      </c>
      <c r="C8" s="811" t="s">
        <v>634</v>
      </c>
      <c r="D8" s="989" t="s">
        <v>9</v>
      </c>
      <c r="E8" s="989" t="s">
        <v>45</v>
      </c>
      <c r="F8" s="989" t="s">
        <v>46</v>
      </c>
      <c r="G8" s="989" t="s">
        <v>47</v>
      </c>
      <c r="H8" s="989" t="s">
        <v>9</v>
      </c>
      <c r="I8" s="989" t="s">
        <v>45</v>
      </c>
      <c r="J8" s="989" t="s">
        <v>46</v>
      </c>
      <c r="K8" s="989" t="s">
        <v>47</v>
      </c>
    </row>
    <row r="9" spans="1:11" ht="43.2" x14ac:dyDescent="0.3">
      <c r="B9" s="176" t="s">
        <v>635</v>
      </c>
      <c r="C9" s="811" t="s">
        <v>636</v>
      </c>
      <c r="D9" s="990"/>
      <c r="E9" s="990"/>
      <c r="F9" s="990"/>
      <c r="G9" s="990"/>
      <c r="H9" s="990"/>
      <c r="I9" s="990"/>
      <c r="J9" s="990"/>
      <c r="K9" s="990"/>
    </row>
    <row r="10" spans="1:11" ht="15" customHeight="1" x14ac:dyDescent="0.3">
      <c r="B10" s="1301" t="s">
        <v>637</v>
      </c>
      <c r="C10" s="1302"/>
      <c r="D10" s="1302"/>
      <c r="E10" s="1302"/>
      <c r="F10" s="1302"/>
      <c r="G10" s="1302"/>
      <c r="H10" s="1302"/>
      <c r="I10" s="1302"/>
      <c r="J10" s="1302"/>
      <c r="K10" s="1303"/>
    </row>
    <row r="11" spans="1:11" ht="28.8" x14ac:dyDescent="0.3">
      <c r="B11" s="810">
        <v>1</v>
      </c>
      <c r="C11" s="811" t="s">
        <v>638</v>
      </c>
      <c r="D11" s="1304"/>
      <c r="E11" s="1304"/>
      <c r="F11" s="1304"/>
      <c r="G11" s="1304"/>
      <c r="H11" s="991">
        <v>708997722190.94495</v>
      </c>
      <c r="I11" s="990">
        <v>674079431730.21899</v>
      </c>
      <c r="J11" s="990">
        <v>864868704945.02795</v>
      </c>
      <c r="K11" s="990">
        <v>972137337563.27905</v>
      </c>
    </row>
    <row r="12" spans="1:11" ht="15" customHeight="1" x14ac:dyDescent="0.3">
      <c r="B12" s="1301" t="s">
        <v>639</v>
      </c>
      <c r="C12" s="1302"/>
      <c r="D12" s="1302"/>
      <c r="E12" s="1302"/>
      <c r="F12" s="1302"/>
      <c r="G12" s="1302"/>
      <c r="H12" s="1302"/>
      <c r="I12" s="1302"/>
      <c r="J12" s="1302"/>
      <c r="K12" s="1303"/>
    </row>
    <row r="13" spans="1:11" ht="43.2" x14ac:dyDescent="0.3">
      <c r="B13" s="810">
        <v>2</v>
      </c>
      <c r="C13" s="811" t="s">
        <v>640</v>
      </c>
      <c r="D13" s="991">
        <v>860335218853.83997</v>
      </c>
      <c r="E13" s="990">
        <v>841326162525.63</v>
      </c>
      <c r="F13" s="990">
        <v>834971989301.10999</v>
      </c>
      <c r="G13" s="990">
        <v>835576798389.01001</v>
      </c>
      <c r="H13" s="991">
        <v>45169945269.754501</v>
      </c>
      <c r="I13" s="990">
        <v>44457407239.551003</v>
      </c>
      <c r="J13" s="990">
        <v>45374343094.935501</v>
      </c>
      <c r="K13" s="990">
        <v>46506495920.486</v>
      </c>
    </row>
    <row r="14" spans="1:11" x14ac:dyDescent="0.3">
      <c r="B14" s="810">
        <v>3</v>
      </c>
      <c r="C14" s="812" t="s">
        <v>641</v>
      </c>
      <c r="D14" s="991">
        <v>483371687521.34998</v>
      </c>
      <c r="E14" s="990">
        <v>484752347175.53003</v>
      </c>
      <c r="F14" s="990">
        <v>496044230776.06</v>
      </c>
      <c r="G14" s="990">
        <v>500331697431.5</v>
      </c>
      <c r="H14" s="991">
        <v>24168584376.067501</v>
      </c>
      <c r="I14" s="990">
        <v>24237617358.776501</v>
      </c>
      <c r="J14" s="990">
        <v>24802211538.803001</v>
      </c>
      <c r="K14" s="990">
        <v>25016584871.575001</v>
      </c>
    </row>
    <row r="15" spans="1:11" x14ac:dyDescent="0.3">
      <c r="B15" s="810">
        <v>4</v>
      </c>
      <c r="C15" s="812" t="s">
        <v>642</v>
      </c>
      <c r="D15" s="991">
        <v>168855351925.57001</v>
      </c>
      <c r="E15" s="990">
        <v>167002461446.57001</v>
      </c>
      <c r="F15" s="990">
        <v>169221610354.83002</v>
      </c>
      <c r="G15" s="990">
        <v>171627717533.16</v>
      </c>
      <c r="H15" s="991">
        <v>19810315502.687</v>
      </c>
      <c r="I15" s="990">
        <v>19233070579.954498</v>
      </c>
      <c r="J15" s="990">
        <v>19139730652.002502</v>
      </c>
      <c r="K15" s="990">
        <v>19142598829.401001</v>
      </c>
    </row>
    <row r="16" spans="1:11" ht="28.8" x14ac:dyDescent="0.3">
      <c r="B16" s="810">
        <v>5</v>
      </c>
      <c r="C16" s="811" t="s">
        <v>643</v>
      </c>
      <c r="D16" s="991">
        <v>526876208939.09314</v>
      </c>
      <c r="E16" s="990">
        <v>522093604989.26147</v>
      </c>
      <c r="F16" s="990">
        <v>707564337049.06921</v>
      </c>
      <c r="G16" s="990">
        <v>797064259965.28186</v>
      </c>
      <c r="H16" s="991">
        <v>388960645595.95447</v>
      </c>
      <c r="I16" s="990">
        <v>386701941434.67725</v>
      </c>
      <c r="J16" s="990">
        <v>571050394821.96301</v>
      </c>
      <c r="K16" s="990">
        <v>651060976342.95618</v>
      </c>
    </row>
    <row r="17" spans="2:11" ht="43.2" x14ac:dyDescent="0.3">
      <c r="B17" s="810">
        <v>6</v>
      </c>
      <c r="C17" s="812" t="s">
        <v>644</v>
      </c>
      <c r="D17" s="991">
        <v>48587980624.5774</v>
      </c>
      <c r="E17" s="990">
        <v>39326240939.538498</v>
      </c>
      <c r="F17" s="990">
        <v>42542218714.3508</v>
      </c>
      <c r="G17" s="990">
        <v>50730095821.317703</v>
      </c>
      <c r="H17" s="991">
        <v>10530998601.9984</v>
      </c>
      <c r="I17" s="990">
        <v>8287923024.5868998</v>
      </c>
      <c r="J17" s="990">
        <v>9062488071.8108006</v>
      </c>
      <c r="K17" s="990">
        <v>11069276686.677401</v>
      </c>
    </row>
    <row r="18" spans="2:11" ht="28.8" x14ac:dyDescent="0.3">
      <c r="B18" s="810">
        <v>7</v>
      </c>
      <c r="C18" s="812" t="s">
        <v>645</v>
      </c>
      <c r="D18" s="991">
        <v>276273678146.82312</v>
      </c>
      <c r="E18" s="990">
        <v>328390566867.52148</v>
      </c>
      <c r="F18" s="990">
        <v>521437202016.37921</v>
      </c>
      <c r="G18" s="990">
        <v>407348856397.12189</v>
      </c>
      <c r="H18" s="991">
        <v>138358114803.68451</v>
      </c>
      <c r="I18" s="990">
        <v>192998903312.93729</v>
      </c>
      <c r="J18" s="990">
        <v>384923259789.27301</v>
      </c>
      <c r="K18" s="990">
        <v>261345572774.7962</v>
      </c>
    </row>
    <row r="19" spans="2:11" x14ac:dyDescent="0.3">
      <c r="B19" s="810">
        <v>8</v>
      </c>
      <c r="C19" s="812" t="s">
        <v>646</v>
      </c>
      <c r="D19" s="991">
        <v>250602530792.26999</v>
      </c>
      <c r="E19" s="990">
        <v>193703038121.73999</v>
      </c>
      <c r="F19" s="990">
        <v>186127135032.69</v>
      </c>
      <c r="G19" s="990">
        <v>389715403568.15997</v>
      </c>
      <c r="H19" s="991">
        <v>250602530792.26999</v>
      </c>
      <c r="I19" s="990">
        <v>193703038121.73999</v>
      </c>
      <c r="J19" s="990">
        <v>186127135032.69</v>
      </c>
      <c r="K19" s="990">
        <v>389715403568.15997</v>
      </c>
    </row>
    <row r="20" spans="2:11" ht="28.8" x14ac:dyDescent="0.3">
      <c r="B20" s="810">
        <v>9</v>
      </c>
      <c r="C20" s="812" t="s">
        <v>647</v>
      </c>
      <c r="D20" s="1296"/>
      <c r="E20" s="1296"/>
      <c r="F20" s="1296"/>
      <c r="G20" s="1296"/>
      <c r="H20" s="992"/>
      <c r="I20" s="993"/>
      <c r="J20" s="993"/>
      <c r="K20" s="993"/>
    </row>
    <row r="21" spans="2:11" x14ac:dyDescent="0.3">
      <c r="B21" s="810">
        <v>10</v>
      </c>
      <c r="C21" s="811" t="s">
        <v>648</v>
      </c>
      <c r="D21" s="991">
        <v>1564897062.27</v>
      </c>
      <c r="E21" s="990">
        <v>1563867425.1900001</v>
      </c>
      <c r="F21" s="990">
        <v>1746637906.1099999</v>
      </c>
      <c r="G21" s="990">
        <v>1724880612.1900001</v>
      </c>
      <c r="H21" s="991">
        <v>0</v>
      </c>
      <c r="I21" s="990">
        <v>0</v>
      </c>
      <c r="J21" s="990">
        <v>0</v>
      </c>
      <c r="K21" s="990">
        <v>0</v>
      </c>
    </row>
    <row r="22" spans="2:11" ht="43.2" x14ac:dyDescent="0.3">
      <c r="B22" s="810">
        <v>11</v>
      </c>
      <c r="C22" s="812" t="s">
        <v>649</v>
      </c>
      <c r="D22" s="991">
        <v>16199964878.219999</v>
      </c>
      <c r="E22" s="990">
        <v>14395757054.129999</v>
      </c>
      <c r="F22" s="990">
        <v>15526224683.539999</v>
      </c>
      <c r="G22" s="990">
        <v>17650910195.75</v>
      </c>
      <c r="H22" s="991">
        <v>16199964878.219999</v>
      </c>
      <c r="I22" s="990">
        <v>14395757054.129999</v>
      </c>
      <c r="J22" s="990">
        <v>15526224683.539999</v>
      </c>
      <c r="K22" s="990">
        <v>17650910195.75</v>
      </c>
    </row>
    <row r="23" spans="2:11" ht="43.2" x14ac:dyDescent="0.3">
      <c r="B23" s="810">
        <v>12</v>
      </c>
      <c r="C23" s="812" t="s">
        <v>650</v>
      </c>
      <c r="D23" s="991">
        <v>0</v>
      </c>
      <c r="E23" s="990">
        <v>0</v>
      </c>
      <c r="F23" s="990">
        <v>0</v>
      </c>
      <c r="G23" s="990">
        <v>0</v>
      </c>
      <c r="H23" s="991">
        <v>0</v>
      </c>
      <c r="I23" s="990">
        <v>0</v>
      </c>
      <c r="J23" s="990">
        <v>0</v>
      </c>
      <c r="K23" s="990">
        <v>0</v>
      </c>
    </row>
    <row r="24" spans="2:11" x14ac:dyDescent="0.3">
      <c r="B24" s="810">
        <v>13</v>
      </c>
      <c r="C24" s="812" t="s">
        <v>651</v>
      </c>
      <c r="D24" s="991">
        <v>147832322580.17001</v>
      </c>
      <c r="E24" s="990">
        <v>158906731773.17999</v>
      </c>
      <c r="F24" s="990">
        <v>162480516637.67001</v>
      </c>
      <c r="G24" s="990">
        <v>173622858565.32001</v>
      </c>
      <c r="H24" s="991">
        <v>14679290682.3025</v>
      </c>
      <c r="I24" s="990">
        <v>14918981966.181499</v>
      </c>
      <c r="J24" s="990">
        <v>14337455840.922501</v>
      </c>
      <c r="K24" s="990">
        <v>14987055021.3915</v>
      </c>
    </row>
    <row r="25" spans="2:11" ht="28.8" x14ac:dyDescent="0.3">
      <c r="B25" s="810">
        <v>14</v>
      </c>
      <c r="C25" s="811" t="s">
        <v>652</v>
      </c>
      <c r="D25" s="991">
        <v>17114567488.821199</v>
      </c>
      <c r="E25" s="990">
        <v>13664308768.285</v>
      </c>
      <c r="F25" s="990">
        <v>16469050531.445299</v>
      </c>
      <c r="G25" s="990">
        <v>14982664926.5366</v>
      </c>
      <c r="H25" s="991">
        <v>15921931135.631199</v>
      </c>
      <c r="I25" s="990">
        <v>12533621231.254999</v>
      </c>
      <c r="J25" s="990">
        <v>15338388712.9653</v>
      </c>
      <c r="K25" s="990">
        <v>13822574409.9466</v>
      </c>
    </row>
    <row r="26" spans="2:11" ht="28.8" x14ac:dyDescent="0.3">
      <c r="B26" s="810">
        <v>15</v>
      </c>
      <c r="C26" s="811" t="s">
        <v>653</v>
      </c>
      <c r="D26" s="991">
        <v>140233356580.85999</v>
      </c>
      <c r="E26" s="990">
        <v>126727411421.92999</v>
      </c>
      <c r="F26" s="990">
        <v>126625709047.12</v>
      </c>
      <c r="G26" s="990">
        <v>133899218770.11</v>
      </c>
      <c r="H26" s="991">
        <v>0</v>
      </c>
      <c r="I26" s="990">
        <v>0</v>
      </c>
      <c r="J26" s="990">
        <v>0</v>
      </c>
      <c r="K26" s="990">
        <v>0</v>
      </c>
    </row>
    <row r="27" spans="2:11" ht="28.8" x14ac:dyDescent="0.3">
      <c r="B27" s="810">
        <v>16</v>
      </c>
      <c r="C27" s="811" t="s">
        <v>654</v>
      </c>
      <c r="D27" s="1304"/>
      <c r="E27" s="1304"/>
      <c r="F27" s="1304"/>
      <c r="G27" s="1304"/>
      <c r="H27" s="991">
        <v>491462776163.86102</v>
      </c>
      <c r="I27" s="990">
        <v>481295631950.38098</v>
      </c>
      <c r="J27" s="990">
        <v>670689295226.13696</v>
      </c>
      <c r="K27" s="990">
        <v>755097288577.20801</v>
      </c>
    </row>
    <row r="28" spans="2:11" x14ac:dyDescent="0.3">
      <c r="B28" s="1305" t="s">
        <v>655</v>
      </c>
      <c r="C28" s="1305"/>
      <c r="D28" s="1305"/>
      <c r="E28" s="1305"/>
      <c r="F28" s="1305"/>
      <c r="G28" s="1305"/>
      <c r="H28" s="1305"/>
      <c r="I28" s="1305"/>
      <c r="J28" s="1305"/>
      <c r="K28" s="1305"/>
    </row>
    <row r="29" spans="2:11" ht="28.8" x14ac:dyDescent="0.3">
      <c r="B29" s="810">
        <v>17</v>
      </c>
      <c r="C29" s="811" t="s">
        <v>656</v>
      </c>
      <c r="D29" s="991">
        <v>33973986789.32</v>
      </c>
      <c r="E29" s="990">
        <v>0</v>
      </c>
      <c r="F29" s="990">
        <v>7578755890</v>
      </c>
      <c r="G29" s="990">
        <v>5577543118</v>
      </c>
      <c r="H29" s="991">
        <v>0</v>
      </c>
      <c r="I29" s="990">
        <v>0</v>
      </c>
      <c r="J29" s="990">
        <v>0</v>
      </c>
      <c r="K29" s="990">
        <v>0</v>
      </c>
    </row>
    <row r="30" spans="2:11" ht="28.8" x14ac:dyDescent="0.3">
      <c r="B30" s="810">
        <v>18</v>
      </c>
      <c r="C30" s="811" t="s">
        <v>657</v>
      </c>
      <c r="D30" s="991">
        <v>0</v>
      </c>
      <c r="E30" s="990">
        <v>0</v>
      </c>
      <c r="F30" s="990">
        <v>0</v>
      </c>
      <c r="G30" s="990">
        <v>0</v>
      </c>
      <c r="H30" s="991">
        <v>0</v>
      </c>
      <c r="I30" s="990">
        <v>0</v>
      </c>
      <c r="J30" s="990">
        <v>0</v>
      </c>
      <c r="K30" s="990">
        <v>0</v>
      </c>
    </row>
    <row r="31" spans="2:11" ht="28.8" x14ac:dyDescent="0.3">
      <c r="B31" s="810">
        <v>19</v>
      </c>
      <c r="C31" s="811" t="s">
        <v>658</v>
      </c>
      <c r="D31" s="991">
        <v>0</v>
      </c>
      <c r="E31" s="990">
        <v>0</v>
      </c>
      <c r="F31" s="990">
        <v>0</v>
      </c>
      <c r="G31" s="990">
        <v>0</v>
      </c>
      <c r="H31" s="991">
        <v>0</v>
      </c>
      <c r="I31" s="990">
        <v>0</v>
      </c>
      <c r="J31" s="990">
        <v>0</v>
      </c>
      <c r="K31" s="990">
        <v>0</v>
      </c>
    </row>
    <row r="32" spans="2:11" x14ac:dyDescent="0.3">
      <c r="B32" s="1306" t="s">
        <v>659</v>
      </c>
      <c r="C32" s="1307" t="s">
        <v>660</v>
      </c>
      <c r="D32" s="1304"/>
      <c r="E32" s="1304"/>
      <c r="F32" s="1304"/>
      <c r="G32" s="1304"/>
      <c r="H32" s="1308">
        <v>0</v>
      </c>
      <c r="I32" s="1309">
        <v>0</v>
      </c>
      <c r="J32" s="1309">
        <v>0</v>
      </c>
      <c r="K32" s="1309">
        <v>0</v>
      </c>
    </row>
    <row r="33" spans="2:11" x14ac:dyDescent="0.3">
      <c r="B33" s="1306"/>
      <c r="C33" s="1307"/>
      <c r="D33" s="1304"/>
      <c r="E33" s="1304"/>
      <c r="F33" s="1304"/>
      <c r="G33" s="1304"/>
      <c r="H33" s="1308"/>
      <c r="I33" s="1309"/>
      <c r="J33" s="1309"/>
      <c r="K33" s="1309"/>
    </row>
    <row r="34" spans="2:11" x14ac:dyDescent="0.3">
      <c r="B34" s="1306" t="s">
        <v>661</v>
      </c>
      <c r="C34" s="1307" t="s">
        <v>662</v>
      </c>
      <c r="D34" s="1304"/>
      <c r="E34" s="1304"/>
      <c r="F34" s="1304"/>
      <c r="G34" s="1304"/>
      <c r="H34" s="1308">
        <v>0</v>
      </c>
      <c r="I34" s="1309">
        <v>0</v>
      </c>
      <c r="J34" s="1309">
        <v>0</v>
      </c>
      <c r="K34" s="1309">
        <v>0</v>
      </c>
    </row>
    <row r="35" spans="2:11" x14ac:dyDescent="0.3">
      <c r="B35" s="1306"/>
      <c r="C35" s="1307"/>
      <c r="D35" s="1304"/>
      <c r="E35" s="1304"/>
      <c r="F35" s="1304"/>
      <c r="G35" s="1304"/>
      <c r="H35" s="1308"/>
      <c r="I35" s="1309"/>
      <c r="J35" s="1309"/>
      <c r="K35" s="1309"/>
    </row>
    <row r="36" spans="2:11" ht="28.8" x14ac:dyDescent="0.3">
      <c r="B36" s="810">
        <v>20</v>
      </c>
      <c r="C36" s="811" t="s">
        <v>663</v>
      </c>
      <c r="D36" s="991">
        <v>33973986789.32</v>
      </c>
      <c r="E36" s="990">
        <v>0</v>
      </c>
      <c r="F36" s="990">
        <v>7578755890</v>
      </c>
      <c r="G36" s="990">
        <v>5577543118</v>
      </c>
      <c r="H36" s="991">
        <v>28989632948.360199</v>
      </c>
      <c r="I36" s="990">
        <v>31978890018.078999</v>
      </c>
      <c r="J36" s="990">
        <v>37528742386.418999</v>
      </c>
      <c r="K36" s="990">
        <v>26490941554.4226</v>
      </c>
    </row>
    <row r="37" spans="2:11" x14ac:dyDescent="0.3">
      <c r="B37" s="1306" t="s">
        <v>288</v>
      </c>
      <c r="C37" s="1310" t="s">
        <v>664</v>
      </c>
      <c r="D37" s="1308" t="s">
        <v>2164</v>
      </c>
      <c r="E37" s="1309"/>
      <c r="F37" s="1309"/>
      <c r="G37" s="1309"/>
      <c r="H37" s="1308" t="s">
        <v>2164</v>
      </c>
      <c r="I37" s="1309" t="s">
        <v>2164</v>
      </c>
      <c r="J37" s="1309" t="s">
        <v>2164</v>
      </c>
      <c r="K37" s="1309" t="s">
        <v>2164</v>
      </c>
    </row>
    <row r="38" spans="2:11" x14ac:dyDescent="0.3">
      <c r="B38" s="1306"/>
      <c r="C38" s="1310"/>
      <c r="D38" s="1308"/>
      <c r="E38" s="1309"/>
      <c r="F38" s="1309"/>
      <c r="G38" s="1309"/>
      <c r="H38" s="1308"/>
      <c r="I38" s="1309"/>
      <c r="J38" s="1309"/>
      <c r="K38" s="1309"/>
    </row>
    <row r="39" spans="2:11" x14ac:dyDescent="0.3">
      <c r="B39" s="1306" t="s">
        <v>290</v>
      </c>
      <c r="C39" s="1310" t="s">
        <v>665</v>
      </c>
      <c r="D39" s="1308">
        <v>0</v>
      </c>
      <c r="E39" s="1309">
        <v>0</v>
      </c>
      <c r="F39" s="1309">
        <v>0</v>
      </c>
      <c r="G39" s="1309">
        <v>0</v>
      </c>
      <c r="H39" s="1308">
        <v>0</v>
      </c>
      <c r="I39" s="1309">
        <v>0</v>
      </c>
      <c r="J39" s="1309">
        <v>0</v>
      </c>
      <c r="K39" s="1309">
        <v>0</v>
      </c>
    </row>
    <row r="40" spans="2:11" x14ac:dyDescent="0.3">
      <c r="B40" s="1306"/>
      <c r="C40" s="1310"/>
      <c r="D40" s="1308"/>
      <c r="E40" s="1309"/>
      <c r="F40" s="1309"/>
      <c r="G40" s="1309"/>
      <c r="H40" s="1308"/>
      <c r="I40" s="1309"/>
      <c r="J40" s="1309"/>
      <c r="K40" s="1309"/>
    </row>
    <row r="41" spans="2:11" x14ac:dyDescent="0.3">
      <c r="B41" s="1306" t="s">
        <v>292</v>
      </c>
      <c r="C41" s="1310" t="s">
        <v>666</v>
      </c>
      <c r="D41" s="1308">
        <v>547044686206.74103</v>
      </c>
      <c r="E41" s="1309">
        <v>680777070965.375</v>
      </c>
      <c r="F41" s="1309">
        <v>982735802725.16003</v>
      </c>
      <c r="G41" s="1309">
        <v>679042551752.36694</v>
      </c>
      <c r="H41" s="1308">
        <v>28989632948.360199</v>
      </c>
      <c r="I41" s="1309">
        <v>31978890018.078999</v>
      </c>
      <c r="J41" s="1309">
        <v>37528742386.418999</v>
      </c>
      <c r="K41" s="1309">
        <v>26490941554.4226</v>
      </c>
    </row>
    <row r="42" spans="2:11" x14ac:dyDescent="0.3">
      <c r="B42" s="1306"/>
      <c r="C42" s="1310"/>
      <c r="D42" s="1308"/>
      <c r="E42" s="1309"/>
      <c r="F42" s="1309"/>
      <c r="G42" s="1309"/>
      <c r="H42" s="1308"/>
      <c r="I42" s="1309"/>
      <c r="J42" s="1309"/>
      <c r="K42" s="1309"/>
    </row>
    <row r="43" spans="2:11" x14ac:dyDescent="0.3">
      <c r="B43" s="1311" t="s">
        <v>667</v>
      </c>
      <c r="C43" s="1312"/>
      <c r="D43" s="1312"/>
      <c r="E43" s="1312"/>
      <c r="F43" s="1312"/>
      <c r="G43" s="1312"/>
      <c r="H43" s="1312"/>
      <c r="I43" s="1312"/>
      <c r="J43" s="1312"/>
      <c r="K43" s="1313"/>
    </row>
    <row r="44" spans="2:11" x14ac:dyDescent="0.3">
      <c r="B44" s="994" t="s">
        <v>668</v>
      </c>
      <c r="C44" s="920" t="s">
        <v>669</v>
      </c>
      <c r="D44" s="1314"/>
      <c r="E44" s="1314"/>
      <c r="F44" s="1314"/>
      <c r="G44" s="1314"/>
      <c r="H44" s="995">
        <v>708997722190.94495</v>
      </c>
      <c r="I44" s="996">
        <v>674079431730.21899</v>
      </c>
      <c r="J44" s="996">
        <v>864868704945.02795</v>
      </c>
      <c r="K44" s="996">
        <v>972137337563.27905</v>
      </c>
    </row>
    <row r="45" spans="2:11" ht="28.8" x14ac:dyDescent="0.3">
      <c r="B45" s="994">
        <v>22</v>
      </c>
      <c r="C45" s="16" t="s">
        <v>670</v>
      </c>
      <c r="D45" s="1314"/>
      <c r="E45" s="1314"/>
      <c r="F45" s="1314"/>
      <c r="G45" s="1314"/>
      <c r="H45" s="995">
        <v>462473143215.50098</v>
      </c>
      <c r="I45" s="996">
        <v>449316741932.302</v>
      </c>
      <c r="J45" s="996">
        <v>633160552839.71802</v>
      </c>
      <c r="K45" s="996">
        <v>728606347022.78503</v>
      </c>
    </row>
    <row r="46" spans="2:11" x14ac:dyDescent="0.3">
      <c r="B46" s="994">
        <v>23</v>
      </c>
      <c r="C46" s="920" t="s">
        <v>671</v>
      </c>
      <c r="D46" s="1314"/>
      <c r="E46" s="1314"/>
      <c r="F46" s="1314"/>
      <c r="G46" s="1314"/>
      <c r="H46" s="995">
        <v>1.5330999999999999</v>
      </c>
      <c r="I46" s="996">
        <v>1.5002</v>
      </c>
      <c r="J46" s="996">
        <v>1.3660000000000001</v>
      </c>
      <c r="K46" s="996">
        <v>1.3342000000000001</v>
      </c>
    </row>
    <row r="48" spans="2:11" x14ac:dyDescent="0.3">
      <c r="B48" s="114"/>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E3330-5C98-4F2B-93FF-607577889C65}">
  <sheetPr>
    <tabColor rgb="FF92D050"/>
  </sheetPr>
  <dimension ref="A3:D13"/>
  <sheetViews>
    <sheetView showGridLines="0" zoomScaleNormal="100" workbookViewId="0">
      <selection activeCell="C8" sqref="C8"/>
    </sheetView>
  </sheetViews>
  <sheetFormatPr defaultRowHeight="14.4" x14ac:dyDescent="0.3"/>
  <cols>
    <col min="3" max="3" width="65.44140625" customWidth="1"/>
    <col min="4" max="4" width="100.6640625" customWidth="1"/>
  </cols>
  <sheetData>
    <row r="3" spans="1:4" x14ac:dyDescent="0.3">
      <c r="B3" s="151" t="s">
        <v>614</v>
      </c>
    </row>
    <row r="4" spans="1:4" x14ac:dyDescent="0.3">
      <c r="B4" s="482" t="s">
        <v>672</v>
      </c>
    </row>
    <row r="5" spans="1:4" ht="15.6" x14ac:dyDescent="0.3">
      <c r="B5" s="146"/>
    </row>
    <row r="6" spans="1:4" x14ac:dyDescent="0.3">
      <c r="B6" s="1161" t="s">
        <v>120</v>
      </c>
      <c r="C6" s="1315" t="s">
        <v>127</v>
      </c>
      <c r="D6" s="1316"/>
    </row>
    <row r="7" spans="1:4" ht="31.2" x14ac:dyDescent="0.3">
      <c r="A7" s="152"/>
      <c r="B7" s="1161" t="s">
        <v>116</v>
      </c>
      <c r="C7" s="153" t="s">
        <v>673</v>
      </c>
      <c r="D7" s="1162" t="s">
        <v>2247</v>
      </c>
    </row>
    <row r="8" spans="1:4" ht="31.2" x14ac:dyDescent="0.3">
      <c r="A8" s="152"/>
      <c r="B8" s="1161" t="s">
        <v>118</v>
      </c>
      <c r="C8" s="153" t="s">
        <v>674</v>
      </c>
      <c r="D8" s="1162" t="s">
        <v>2248</v>
      </c>
    </row>
    <row r="9" spans="1:4" ht="62.4" x14ac:dyDescent="0.3">
      <c r="A9" s="152"/>
      <c r="B9" s="1160" t="s">
        <v>152</v>
      </c>
      <c r="C9" s="153" t="s">
        <v>675</v>
      </c>
      <c r="D9" s="1162" t="s">
        <v>2249</v>
      </c>
    </row>
    <row r="10" spans="1:4" ht="31.2" x14ac:dyDescent="0.3">
      <c r="A10" s="152"/>
      <c r="B10" s="1161" t="s">
        <v>137</v>
      </c>
      <c r="C10" s="153" t="s">
        <v>676</v>
      </c>
      <c r="D10" s="1162" t="s">
        <v>2250</v>
      </c>
    </row>
    <row r="11" spans="1:4" ht="31.2" x14ac:dyDescent="0.3">
      <c r="A11" s="152"/>
      <c r="B11" s="1160" t="s">
        <v>139</v>
      </c>
      <c r="C11" s="153" t="s">
        <v>677</v>
      </c>
      <c r="D11" s="153" t="s">
        <v>2251</v>
      </c>
    </row>
    <row r="12" spans="1:4" ht="46.8" x14ac:dyDescent="0.3">
      <c r="A12" s="152"/>
      <c r="B12" s="1161" t="s">
        <v>142</v>
      </c>
      <c r="C12" s="153" t="s">
        <v>678</v>
      </c>
      <c r="D12" s="153" t="s">
        <v>2252</v>
      </c>
    </row>
    <row r="13" spans="1:4" ht="62.4" x14ac:dyDescent="0.3">
      <c r="A13" s="152"/>
      <c r="B13" s="1161" t="s">
        <v>145</v>
      </c>
      <c r="C13" s="153" t="s">
        <v>679</v>
      </c>
      <c r="D13" s="153" t="s">
        <v>2253</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6F87-0332-407A-B30E-C2C4DD7F8B7B}">
  <sheetPr codeName="List38">
    <tabColor rgb="FF92D050"/>
  </sheetPr>
  <dimension ref="B2:H44"/>
  <sheetViews>
    <sheetView showGridLines="0" topLeftCell="A25" zoomScaleNormal="100" workbookViewId="0">
      <selection activeCell="M15" sqref="M15"/>
    </sheetView>
  </sheetViews>
  <sheetFormatPr defaultColWidth="9.109375" defaultRowHeight="14.4" x14ac:dyDescent="0.3"/>
  <cols>
    <col min="1" max="1" width="3.5546875" customWidth="1"/>
    <col min="3" max="3" width="39.44140625" customWidth="1"/>
    <col min="4" max="4" width="16.44140625" bestFit="1" customWidth="1"/>
    <col min="5" max="5" width="17.109375" bestFit="1" customWidth="1"/>
    <col min="6" max="6" width="18.44140625" customWidth="1"/>
    <col min="7" max="7" width="17.5546875" bestFit="1" customWidth="1"/>
    <col min="8" max="8" width="17.88671875" customWidth="1"/>
    <col min="9" max="9" width="16.88671875" customWidth="1"/>
    <col min="10" max="10" width="18.5546875" customWidth="1"/>
  </cols>
  <sheetData>
    <row r="2" spans="2:8" ht="18" x14ac:dyDescent="0.3">
      <c r="B2" s="562" t="s">
        <v>615</v>
      </c>
    </row>
    <row r="3" spans="2:8" x14ac:dyDescent="0.3">
      <c r="B3" s="482" t="s">
        <v>680</v>
      </c>
    </row>
    <row r="4" spans="2:8" s="482" customFormat="1" ht="15" thickBot="1" x14ac:dyDescent="0.35"/>
    <row r="5" spans="2:8" ht="15" thickBot="1" x14ac:dyDescent="0.35">
      <c r="B5" s="1325"/>
      <c r="C5" s="1326"/>
      <c r="D5" s="997" t="s">
        <v>6</v>
      </c>
      <c r="E5" s="997" t="s">
        <v>7</v>
      </c>
      <c r="F5" s="998" t="s">
        <v>8</v>
      </c>
      <c r="G5" s="999" t="s">
        <v>43</v>
      </c>
      <c r="H5" s="1000" t="s">
        <v>44</v>
      </c>
    </row>
    <row r="6" spans="2:8" ht="15.75" customHeight="1" thickBot="1" x14ac:dyDescent="0.35">
      <c r="B6" s="1327" t="s">
        <v>681</v>
      </c>
      <c r="C6" s="1328"/>
      <c r="D6" s="1331" t="s">
        <v>682</v>
      </c>
      <c r="E6" s="1332"/>
      <c r="F6" s="1332"/>
      <c r="G6" s="1333"/>
      <c r="H6" s="1317" t="s">
        <v>683</v>
      </c>
    </row>
    <row r="7" spans="2:8" ht="15" customHeight="1" thickBot="1" x14ac:dyDescent="0.35">
      <c r="B7" s="1329"/>
      <c r="C7" s="1330"/>
      <c r="D7" s="1001" t="s">
        <v>684</v>
      </c>
      <c r="E7" s="1001" t="s">
        <v>685</v>
      </c>
      <c r="F7" s="1001" t="s">
        <v>686</v>
      </c>
      <c r="G7" s="1002" t="s">
        <v>687</v>
      </c>
      <c r="H7" s="1318"/>
    </row>
    <row r="8" spans="2:8" ht="15" thickBot="1" x14ac:dyDescent="0.35">
      <c r="B8" s="154" t="s">
        <v>688</v>
      </c>
      <c r="C8" s="155"/>
      <c r="D8" s="155"/>
      <c r="E8" s="156"/>
      <c r="F8" s="155"/>
      <c r="G8" s="155"/>
      <c r="H8" s="157"/>
    </row>
    <row r="9" spans="2:8" ht="15" thickBot="1" x14ac:dyDescent="0.35">
      <c r="B9" s="1003">
        <v>1</v>
      </c>
      <c r="C9" s="1004" t="s">
        <v>689</v>
      </c>
      <c r="D9" s="1005">
        <v>0</v>
      </c>
      <c r="E9" s="1006">
        <v>0</v>
      </c>
      <c r="F9" s="1007">
        <v>0</v>
      </c>
      <c r="G9" s="1008">
        <v>85381132446</v>
      </c>
      <c r="H9" s="1009">
        <v>85381132446</v>
      </c>
    </row>
    <row r="10" spans="2:8" ht="15" thickBot="1" x14ac:dyDescent="0.35">
      <c r="B10" s="1010">
        <v>2</v>
      </c>
      <c r="C10" s="159" t="s">
        <v>690</v>
      </c>
      <c r="D10" s="1005">
        <v>0</v>
      </c>
      <c r="E10" s="1011">
        <v>0</v>
      </c>
      <c r="F10" s="1012">
        <v>0</v>
      </c>
      <c r="G10" s="1013">
        <v>85381132446</v>
      </c>
      <c r="H10" s="1014">
        <v>85381132446</v>
      </c>
    </row>
    <row r="11" spans="2:8" ht="15" thickBot="1" x14ac:dyDescent="0.35">
      <c r="B11" s="1010">
        <v>3</v>
      </c>
      <c r="C11" s="159" t="s">
        <v>691</v>
      </c>
      <c r="D11" s="160"/>
      <c r="E11" s="1011" t="s">
        <v>2164</v>
      </c>
      <c r="F11" s="1012" t="s">
        <v>2164</v>
      </c>
      <c r="G11" s="1013" t="s">
        <v>2164</v>
      </c>
      <c r="H11" s="1014" t="s">
        <v>2164</v>
      </c>
    </row>
    <row r="12" spans="2:8" ht="15" thickBot="1" x14ac:dyDescent="0.35">
      <c r="B12" s="1015">
        <v>4</v>
      </c>
      <c r="C12" s="1004" t="s">
        <v>692</v>
      </c>
      <c r="D12" s="160"/>
      <c r="E12" s="1006">
        <v>812702105938</v>
      </c>
      <c r="F12" s="1006">
        <v>47352870515</v>
      </c>
      <c r="G12" s="1006">
        <v>1730923372</v>
      </c>
      <c r="H12" s="1006">
        <v>808500932321</v>
      </c>
    </row>
    <row r="13" spans="2:8" ht="15" thickBot="1" x14ac:dyDescent="0.35">
      <c r="B13" s="1010">
        <v>5</v>
      </c>
      <c r="C13" s="159" t="s">
        <v>641</v>
      </c>
      <c r="D13" s="160"/>
      <c r="E13" s="1016">
        <v>615841313143</v>
      </c>
      <c r="F13" s="1016">
        <v>38569289691</v>
      </c>
      <c r="G13" s="1016">
        <v>1648968541</v>
      </c>
      <c r="H13" s="1014">
        <v>623339041233</v>
      </c>
    </row>
    <row r="14" spans="2:8" ht="15" thickBot="1" x14ac:dyDescent="0.35">
      <c r="B14" s="1010">
        <v>6</v>
      </c>
      <c r="C14" s="159" t="s">
        <v>642</v>
      </c>
      <c r="D14" s="160"/>
      <c r="E14" s="1016">
        <v>196860792795</v>
      </c>
      <c r="F14" s="1016">
        <v>8783580824</v>
      </c>
      <c r="G14" s="1016">
        <v>81954831</v>
      </c>
      <c r="H14" s="1014">
        <v>185161891088</v>
      </c>
    </row>
    <row r="15" spans="2:8" ht="15" thickBot="1" x14ac:dyDescent="0.35">
      <c r="B15" s="1015">
        <v>7</v>
      </c>
      <c r="C15" s="1004" t="s">
        <v>693</v>
      </c>
      <c r="D15" s="160"/>
      <c r="E15" s="1006">
        <v>633127250701</v>
      </c>
      <c r="F15" s="1006">
        <v>6610199241</v>
      </c>
      <c r="G15" s="1006">
        <v>70352801105</v>
      </c>
      <c r="H15" s="1006">
        <v>225225406840</v>
      </c>
    </row>
    <row r="16" spans="2:8" ht="15" thickBot="1" x14ac:dyDescent="0.35">
      <c r="B16" s="1010">
        <v>8</v>
      </c>
      <c r="C16" s="159" t="s">
        <v>694</v>
      </c>
      <c r="D16" s="160"/>
      <c r="E16" s="1017">
        <v>48640822275</v>
      </c>
      <c r="F16" s="1017">
        <v>0</v>
      </c>
      <c r="G16" s="1017">
        <v>0</v>
      </c>
      <c r="H16" s="1017">
        <v>3774638689</v>
      </c>
    </row>
    <row r="17" spans="2:8" ht="15" thickBot="1" x14ac:dyDescent="0.35">
      <c r="B17" s="1010">
        <v>9</v>
      </c>
      <c r="C17" s="161" t="s">
        <v>695</v>
      </c>
      <c r="D17" s="160"/>
      <c r="E17" s="1016">
        <v>584486428426</v>
      </c>
      <c r="F17" s="1016">
        <v>6610199241</v>
      </c>
      <c r="G17" s="1016">
        <v>70352801105</v>
      </c>
      <c r="H17" s="1014">
        <v>221450768151</v>
      </c>
    </row>
    <row r="18" spans="2:8" ht="15" thickBot="1" x14ac:dyDescent="0.35">
      <c r="B18" s="1015">
        <v>10</v>
      </c>
      <c r="C18" s="1004" t="s">
        <v>696</v>
      </c>
      <c r="D18" s="1018"/>
      <c r="E18" s="1006">
        <v>0</v>
      </c>
      <c r="F18" s="1006">
        <v>0</v>
      </c>
      <c r="G18" s="1006">
        <v>0</v>
      </c>
      <c r="H18" s="1006" t="s">
        <v>2164</v>
      </c>
    </row>
    <row r="19" spans="2:8" ht="15" thickBot="1" x14ac:dyDescent="0.35">
      <c r="B19" s="1015">
        <v>11</v>
      </c>
      <c r="C19" s="1004" t="s">
        <v>697</v>
      </c>
      <c r="D19" s="1006">
        <v>8438372469</v>
      </c>
      <c r="E19" s="1006">
        <v>20446745</v>
      </c>
      <c r="F19" s="1006">
        <v>0</v>
      </c>
      <c r="G19" s="1006">
        <v>0</v>
      </c>
      <c r="H19" s="1006">
        <v>0</v>
      </c>
    </row>
    <row r="20" spans="2:8" ht="15" thickBot="1" x14ac:dyDescent="0.35">
      <c r="B20" s="1010">
        <v>12</v>
      </c>
      <c r="C20" s="159" t="s">
        <v>698</v>
      </c>
      <c r="D20" s="1016">
        <v>8438372469</v>
      </c>
      <c r="E20" s="1018"/>
      <c r="F20" s="1019"/>
      <c r="G20" s="1020"/>
      <c r="H20" s="1021"/>
    </row>
    <row r="21" spans="2:8" ht="43.8" thickBot="1" x14ac:dyDescent="0.35">
      <c r="B21" s="1010">
        <v>13</v>
      </c>
      <c r="C21" s="159" t="s">
        <v>699</v>
      </c>
      <c r="D21" s="1018"/>
      <c r="E21" s="1016">
        <v>20446745</v>
      </c>
      <c r="F21" s="1022">
        <v>0</v>
      </c>
      <c r="G21" s="1013">
        <v>0</v>
      </c>
      <c r="H21" s="1014">
        <v>0</v>
      </c>
    </row>
    <row r="22" spans="2:8" ht="15" thickBot="1" x14ac:dyDescent="0.35">
      <c r="B22" s="162">
        <v>14</v>
      </c>
      <c r="C22" s="163" t="s">
        <v>103</v>
      </c>
      <c r="D22" s="1023"/>
      <c r="E22" s="1023"/>
      <c r="F22" s="1024"/>
      <c r="G22" s="1025"/>
      <c r="H22" s="1026"/>
    </row>
    <row r="23" spans="2:8" ht="23.25" customHeight="1" thickBot="1" x14ac:dyDescent="0.35">
      <c r="B23" s="1319" t="s">
        <v>700</v>
      </c>
      <c r="C23" s="1320"/>
      <c r="D23" s="1320"/>
      <c r="E23" s="1320"/>
      <c r="F23" s="1320"/>
      <c r="G23" s="1320"/>
      <c r="H23" s="1321"/>
    </row>
    <row r="24" spans="2:8" ht="15" thickBot="1" x14ac:dyDescent="0.35">
      <c r="B24" s="1015">
        <v>15</v>
      </c>
      <c r="C24" s="1004" t="s">
        <v>638</v>
      </c>
      <c r="D24" s="1027"/>
      <c r="E24" s="164"/>
      <c r="F24" s="165"/>
      <c r="G24" s="166"/>
      <c r="H24" s="1028">
        <v>10310942010</v>
      </c>
    </row>
    <row r="25" spans="2:8" ht="29.4" thickBot="1" x14ac:dyDescent="0.35">
      <c r="B25" s="1015" t="s">
        <v>701</v>
      </c>
      <c r="C25" s="1004" t="s">
        <v>702</v>
      </c>
      <c r="D25" s="1029"/>
      <c r="E25" s="1006">
        <v>69824814</v>
      </c>
      <c r="F25" s="1006">
        <v>70985957</v>
      </c>
      <c r="G25" s="1006">
        <v>279503053</v>
      </c>
      <c r="H25" s="1006">
        <v>357266750</v>
      </c>
    </row>
    <row r="26" spans="2:8" ht="29.4" thickBot="1" x14ac:dyDescent="0.35">
      <c r="B26" s="1015">
        <v>16</v>
      </c>
      <c r="C26" s="1004" t="s">
        <v>703</v>
      </c>
      <c r="D26" s="1027"/>
      <c r="E26" s="1006" t="s">
        <v>2164</v>
      </c>
      <c r="F26" s="1006" t="s">
        <v>2164</v>
      </c>
      <c r="G26" s="1006" t="s">
        <v>2164</v>
      </c>
      <c r="H26" s="1006" t="s">
        <v>2164</v>
      </c>
    </row>
    <row r="27" spans="2:8" ht="15" thickBot="1" x14ac:dyDescent="0.35">
      <c r="B27" s="1015">
        <v>17</v>
      </c>
      <c r="C27" s="1004" t="s">
        <v>704</v>
      </c>
      <c r="D27" s="1027"/>
      <c r="E27" s="1006">
        <v>118632260071</v>
      </c>
      <c r="F27" s="1006">
        <v>33443274011</v>
      </c>
      <c r="G27" s="1006">
        <v>727248072899</v>
      </c>
      <c r="H27" s="1006">
        <v>591403104846</v>
      </c>
    </row>
    <row r="28" spans="2:8" ht="58.2" thickBot="1" x14ac:dyDescent="0.35">
      <c r="B28" s="1010">
        <v>18</v>
      </c>
      <c r="C28" s="167" t="s">
        <v>705</v>
      </c>
      <c r="D28" s="1027"/>
      <c r="E28" s="1016">
        <v>15802230628</v>
      </c>
      <c r="F28" s="1016">
        <v>0</v>
      </c>
      <c r="G28" s="1016">
        <v>0</v>
      </c>
      <c r="H28" s="1016">
        <v>279832499</v>
      </c>
    </row>
    <row r="29" spans="2:8" ht="58.2" thickBot="1" x14ac:dyDescent="0.35">
      <c r="B29" s="1010">
        <v>19</v>
      </c>
      <c r="C29" s="159" t="s">
        <v>706</v>
      </c>
      <c r="D29" s="1027"/>
      <c r="E29" s="1016">
        <v>19410316976</v>
      </c>
      <c r="F29" s="1016">
        <v>1007837185</v>
      </c>
      <c r="G29" s="1016">
        <v>14548988976</v>
      </c>
      <c r="H29" s="1016">
        <v>0</v>
      </c>
    </row>
    <row r="30" spans="2:8" ht="58.2" thickBot="1" x14ac:dyDescent="0.35">
      <c r="B30" s="1010">
        <v>20</v>
      </c>
      <c r="C30" s="159" t="s">
        <v>707</v>
      </c>
      <c r="D30" s="1027"/>
      <c r="E30" s="1016">
        <v>71723034451</v>
      </c>
      <c r="F30" s="1016">
        <v>19574094609</v>
      </c>
      <c r="G30" s="1016">
        <v>191534936948</v>
      </c>
      <c r="H30" s="1016">
        <v>541096964108</v>
      </c>
    </row>
    <row r="31" spans="2:8" ht="43.8" thickBot="1" x14ac:dyDescent="0.35">
      <c r="B31" s="1010">
        <v>21</v>
      </c>
      <c r="C31" s="168" t="s">
        <v>708</v>
      </c>
      <c r="D31" s="1027"/>
      <c r="E31" s="1016">
        <v>874938</v>
      </c>
      <c r="F31" s="1016">
        <v>2624810</v>
      </c>
      <c r="G31" s="1016">
        <v>131904460</v>
      </c>
      <c r="H31" s="1016">
        <v>305643193145</v>
      </c>
    </row>
    <row r="32" spans="2:8" ht="29.4" thickBot="1" x14ac:dyDescent="0.35">
      <c r="B32" s="1010">
        <v>22</v>
      </c>
      <c r="C32" s="159" t="s">
        <v>709</v>
      </c>
      <c r="D32" s="1027"/>
      <c r="E32" s="1016">
        <v>10052702418</v>
      </c>
      <c r="F32" s="1016">
        <v>10420834736</v>
      </c>
      <c r="G32" s="1016">
        <v>487247948656</v>
      </c>
      <c r="H32" s="1016">
        <f>0</f>
        <v>0</v>
      </c>
    </row>
    <row r="33" spans="2:8" ht="43.8" thickBot="1" x14ac:dyDescent="0.35">
      <c r="B33" s="1010">
        <v>23</v>
      </c>
      <c r="C33" s="168" t="s">
        <v>708</v>
      </c>
      <c r="D33" s="1027"/>
      <c r="E33" s="1016">
        <v>7385057405</v>
      </c>
      <c r="F33" s="1016">
        <v>7497987685</v>
      </c>
      <c r="G33" s="1016">
        <v>458637204350</v>
      </c>
      <c r="H33" s="1016" t="s">
        <v>2164</v>
      </c>
    </row>
    <row r="34" spans="2:8" ht="72.599999999999994" thickBot="1" x14ac:dyDescent="0.35">
      <c r="B34" s="1010">
        <v>24</v>
      </c>
      <c r="C34" s="159" t="s">
        <v>710</v>
      </c>
      <c r="D34" s="1027"/>
      <c r="E34" s="1016">
        <v>1643975598</v>
      </c>
      <c r="F34" s="1016">
        <v>2440507481</v>
      </c>
      <c r="G34" s="1016">
        <v>33916198319</v>
      </c>
      <c r="H34" s="1016">
        <v>33032368973</v>
      </c>
    </row>
    <row r="35" spans="2:8" ht="15" thickBot="1" x14ac:dyDescent="0.35">
      <c r="B35" s="1015">
        <v>25</v>
      </c>
      <c r="C35" s="1004" t="s">
        <v>711</v>
      </c>
      <c r="D35" s="1027"/>
      <c r="E35" s="1006">
        <v>0</v>
      </c>
      <c r="F35" s="1006">
        <v>0</v>
      </c>
      <c r="G35" s="1006">
        <v>0</v>
      </c>
      <c r="H35" s="1006">
        <v>0</v>
      </c>
    </row>
    <row r="36" spans="2:8" ht="15" thickBot="1" x14ac:dyDescent="0.35">
      <c r="B36" s="1015">
        <v>26</v>
      </c>
      <c r="C36" s="1004" t="s">
        <v>712</v>
      </c>
      <c r="D36" s="158"/>
      <c r="E36" s="1030">
        <f>E40+E41</f>
        <v>11358548739</v>
      </c>
      <c r="F36" s="1030">
        <f t="shared" ref="F36:G36" si="0">F37+F38+F39+F40+F41</f>
        <v>807811392</v>
      </c>
      <c r="G36" s="1030">
        <f t="shared" si="0"/>
        <v>20051107608</v>
      </c>
      <c r="H36" s="1030">
        <f>H40+H41</f>
        <v>22629719971</v>
      </c>
    </row>
    <row r="37" spans="2:8" ht="15" thickBot="1" x14ac:dyDescent="0.35">
      <c r="B37" s="1010">
        <v>27</v>
      </c>
      <c r="C37" s="159" t="s">
        <v>713</v>
      </c>
      <c r="D37" s="1027"/>
      <c r="E37" s="1031"/>
      <c r="F37" s="1032"/>
      <c r="G37" s="1033">
        <v>0</v>
      </c>
      <c r="H37" s="1033">
        <v>0</v>
      </c>
    </row>
    <row r="38" spans="2:8" ht="43.8" thickBot="1" x14ac:dyDescent="0.35">
      <c r="B38" s="1010">
        <v>28</v>
      </c>
      <c r="C38" s="159" t="s">
        <v>714</v>
      </c>
      <c r="D38" s="1027"/>
      <c r="E38" s="1322">
        <v>0</v>
      </c>
      <c r="F38" s="1323"/>
      <c r="G38" s="1324"/>
      <c r="H38" s="1014">
        <v>0</v>
      </c>
    </row>
    <row r="39" spans="2:8" ht="15" thickBot="1" x14ac:dyDescent="0.35">
      <c r="B39" s="1010">
        <v>29</v>
      </c>
      <c r="C39" s="159" t="s">
        <v>715</v>
      </c>
      <c r="D39" s="1034"/>
      <c r="E39" s="1322" t="s">
        <v>2164</v>
      </c>
      <c r="F39" s="1323"/>
      <c r="G39" s="1324"/>
      <c r="H39" s="1014" t="s">
        <v>2164</v>
      </c>
    </row>
    <row r="40" spans="2:8" ht="29.4" thickBot="1" x14ac:dyDescent="0.35">
      <c r="B40" s="1010">
        <v>30</v>
      </c>
      <c r="C40" s="159" t="s">
        <v>716</v>
      </c>
      <c r="D40" s="1027"/>
      <c r="E40" s="1322">
        <v>10092366072</v>
      </c>
      <c r="F40" s="1323"/>
      <c r="G40" s="1324"/>
      <c r="H40" s="1014">
        <v>504618304</v>
      </c>
    </row>
    <row r="41" spans="2:8" ht="29.4" thickBot="1" x14ac:dyDescent="0.35">
      <c r="B41" s="1010">
        <v>31</v>
      </c>
      <c r="C41" s="159" t="s">
        <v>717</v>
      </c>
      <c r="D41" s="1027"/>
      <c r="E41" s="1035">
        <v>1266182667</v>
      </c>
      <c r="F41" s="1035">
        <v>807811392</v>
      </c>
      <c r="G41" s="1035">
        <v>20051107608</v>
      </c>
      <c r="H41" s="1035">
        <v>22125101667</v>
      </c>
    </row>
    <row r="42" spans="2:8" ht="15" thickBot="1" x14ac:dyDescent="0.35">
      <c r="B42" s="1015">
        <v>32</v>
      </c>
      <c r="C42" s="1004" t="s">
        <v>718</v>
      </c>
      <c r="D42" s="1027"/>
      <c r="E42" s="1036">
        <v>482786317615</v>
      </c>
      <c r="F42" s="1036">
        <v>0</v>
      </c>
      <c r="G42" s="1036">
        <v>0</v>
      </c>
      <c r="H42" s="1036">
        <v>0</v>
      </c>
    </row>
    <row r="43" spans="2:8" ht="15" thickBot="1" x14ac:dyDescent="0.35">
      <c r="B43" s="162">
        <v>33</v>
      </c>
      <c r="C43" s="163" t="s">
        <v>719</v>
      </c>
      <c r="D43" s="1037"/>
      <c r="E43" s="1037"/>
      <c r="F43" s="1038"/>
      <c r="G43" s="1039"/>
      <c r="H43" s="1026">
        <v>637268730593</v>
      </c>
    </row>
    <row r="44" spans="2:8" ht="15" thickBot="1" x14ac:dyDescent="0.35">
      <c r="B44" s="162">
        <v>34</v>
      </c>
      <c r="C44" s="169" t="s">
        <v>720</v>
      </c>
      <c r="D44" s="1037"/>
      <c r="E44" s="1037"/>
      <c r="F44" s="1038"/>
      <c r="G44" s="1038"/>
      <c r="H44" s="1040">
        <v>1.7560997706032631</v>
      </c>
    </row>
  </sheetData>
  <mergeCells count="8">
    <mergeCell ref="B5:C5"/>
    <mergeCell ref="B6:C7"/>
    <mergeCell ref="D6:G6"/>
    <mergeCell ref="H6:H7"/>
    <mergeCell ref="B23:H23"/>
    <mergeCell ref="E38:G38"/>
    <mergeCell ref="E39:G39"/>
    <mergeCell ref="E40:G4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&amp;C&amp;"Calibri"&amp;10&amp;K000000Public&amp;1#_x000D_&amp;"Calibri"&amp;11&amp;K000000&amp;11CS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77BD-2ED7-453F-BCAD-76305886FFED}">
  <sheetPr codeName="List39">
    <tabColor rgb="FF0070C0"/>
    <pageSetUpPr fitToPage="1"/>
  </sheetPr>
  <dimension ref="B2:L24"/>
  <sheetViews>
    <sheetView showGridLines="0" workbookViewId="0">
      <selection activeCell="M15" sqref="M15"/>
    </sheetView>
  </sheetViews>
  <sheetFormatPr defaultRowHeight="14.4" x14ac:dyDescent="0.3"/>
  <sheetData>
    <row r="2" spans="2:12" x14ac:dyDescent="0.3">
      <c r="B2" t="s">
        <v>1786</v>
      </c>
    </row>
    <row r="3" spans="2:12" x14ac:dyDescent="0.3">
      <c r="B3" t="s">
        <v>1787</v>
      </c>
    </row>
    <row r="5" spans="2:12" x14ac:dyDescent="0.3">
      <c r="B5" s="1183" t="s">
        <v>721</v>
      </c>
      <c r="C5" s="1184"/>
      <c r="D5" s="1184"/>
      <c r="E5" s="1184"/>
      <c r="F5" s="1184"/>
      <c r="G5" s="1184"/>
      <c r="H5" s="1184"/>
      <c r="I5" s="1184"/>
      <c r="J5" s="1184"/>
      <c r="K5" s="1184"/>
      <c r="L5" s="1185"/>
    </row>
    <row r="6" spans="2:12" x14ac:dyDescent="0.3">
      <c r="B6" s="1186" t="s">
        <v>722</v>
      </c>
      <c r="C6" s="1181"/>
      <c r="D6" s="1181"/>
      <c r="E6" s="1181"/>
      <c r="F6" s="1181"/>
      <c r="G6" s="1181"/>
      <c r="H6" s="1181"/>
      <c r="I6" s="1181"/>
      <c r="J6" s="1181"/>
      <c r="K6" s="1181"/>
      <c r="L6" s="1187"/>
    </row>
    <row r="7" spans="2:12" ht="22.5" customHeight="1" x14ac:dyDescent="0.3">
      <c r="B7" s="1186" t="s">
        <v>2165</v>
      </c>
      <c r="C7" s="1181"/>
      <c r="D7" s="1181"/>
      <c r="E7" s="1181"/>
      <c r="F7" s="1181"/>
      <c r="G7" s="1181"/>
      <c r="H7" s="1181"/>
      <c r="I7" s="1181"/>
      <c r="J7" s="1181"/>
      <c r="K7" s="1181"/>
      <c r="L7" s="1187"/>
    </row>
    <row r="8" spans="2:12" x14ac:dyDescent="0.3">
      <c r="B8" s="1186" t="s">
        <v>723</v>
      </c>
      <c r="C8" s="1181"/>
      <c r="D8" s="1181"/>
      <c r="E8" s="1181"/>
      <c r="F8" s="1181"/>
      <c r="G8" s="1181"/>
      <c r="H8" s="1181"/>
      <c r="I8" s="1181"/>
      <c r="J8" s="1181"/>
      <c r="K8" s="1181"/>
      <c r="L8" s="1187"/>
    </row>
    <row r="9" spans="2:12" ht="22.5" customHeight="1" x14ac:dyDescent="0.3">
      <c r="B9" s="1186" t="s">
        <v>724</v>
      </c>
      <c r="C9" s="1181"/>
      <c r="D9" s="1181"/>
      <c r="E9" s="1181"/>
      <c r="F9" s="1181"/>
      <c r="G9" s="1181"/>
      <c r="H9" s="1181"/>
      <c r="I9" s="1181"/>
      <c r="J9" s="1181"/>
      <c r="K9" s="1181"/>
      <c r="L9" s="1187"/>
    </row>
    <row r="10" spans="2:12" ht="22.5" customHeight="1" x14ac:dyDescent="0.3">
      <c r="B10" s="1186" t="s">
        <v>725</v>
      </c>
      <c r="C10" s="1181"/>
      <c r="D10" s="1181"/>
      <c r="E10" s="1181"/>
      <c r="F10" s="1181"/>
      <c r="G10" s="1181"/>
      <c r="H10" s="1181"/>
      <c r="I10" s="1181"/>
      <c r="J10" s="1181"/>
      <c r="K10" s="1181"/>
      <c r="L10" s="1187"/>
    </row>
    <row r="11" spans="2:12" x14ac:dyDescent="0.3">
      <c r="B11" s="1186" t="s">
        <v>726</v>
      </c>
      <c r="C11" s="1181"/>
      <c r="D11" s="1181"/>
      <c r="E11" s="1181"/>
      <c r="F11" s="1181"/>
      <c r="G11" s="1181"/>
      <c r="H11" s="1181"/>
      <c r="I11" s="1181"/>
      <c r="J11" s="1181"/>
      <c r="K11" s="1181"/>
      <c r="L11" s="1187"/>
    </row>
    <row r="12" spans="2:12" ht="22.5" customHeight="1" x14ac:dyDescent="0.3">
      <c r="B12" s="1186" t="s">
        <v>727</v>
      </c>
      <c r="C12" s="1181"/>
      <c r="D12" s="1181"/>
      <c r="E12" s="1181"/>
      <c r="F12" s="1181"/>
      <c r="G12" s="1181"/>
      <c r="H12" s="1181"/>
      <c r="I12" s="1181"/>
      <c r="J12" s="1181"/>
      <c r="K12" s="1181"/>
      <c r="L12" s="1187"/>
    </row>
    <row r="13" spans="2:12" ht="22.5" customHeight="1" x14ac:dyDescent="0.3">
      <c r="B13" s="1186" t="s">
        <v>728</v>
      </c>
      <c r="C13" s="1181"/>
      <c r="D13" s="1181"/>
      <c r="E13" s="1181"/>
      <c r="F13" s="1181"/>
      <c r="G13" s="1181"/>
      <c r="H13" s="1181"/>
      <c r="I13" s="1181"/>
      <c r="J13" s="1181"/>
      <c r="K13" s="1181"/>
      <c r="L13" s="1187"/>
    </row>
    <row r="14" spans="2:12" ht="22.5" customHeight="1" x14ac:dyDescent="0.3">
      <c r="B14" s="1186" t="s">
        <v>729</v>
      </c>
      <c r="C14" s="1181"/>
      <c r="D14" s="1181"/>
      <c r="E14" s="1181"/>
      <c r="F14" s="1181"/>
      <c r="G14" s="1181"/>
      <c r="H14" s="1181"/>
      <c r="I14" s="1181"/>
      <c r="J14" s="1181"/>
      <c r="K14" s="1181"/>
      <c r="L14" s="1187"/>
    </row>
    <row r="15" spans="2:12" ht="22.5" customHeight="1" x14ac:dyDescent="0.3">
      <c r="B15" s="1186" t="s">
        <v>730</v>
      </c>
      <c r="C15" s="1181"/>
      <c r="D15" s="1181"/>
      <c r="E15" s="1181"/>
      <c r="F15" s="1181"/>
      <c r="G15" s="1181"/>
      <c r="H15" s="1181"/>
      <c r="I15" s="1181"/>
      <c r="J15" s="1181"/>
      <c r="K15" s="1181"/>
      <c r="L15" s="1187"/>
    </row>
    <row r="16" spans="2:12" ht="22.5" customHeight="1" x14ac:dyDescent="0.3">
      <c r="B16" s="1186" t="s">
        <v>731</v>
      </c>
      <c r="C16" s="1181"/>
      <c r="D16" s="1181"/>
      <c r="E16" s="1181"/>
      <c r="F16" s="1181"/>
      <c r="G16" s="1181"/>
      <c r="H16" s="1181"/>
      <c r="I16" s="1181"/>
      <c r="J16" s="1181"/>
      <c r="K16" s="1181"/>
      <c r="L16" s="1187"/>
    </row>
    <row r="17" spans="2:12" ht="22.5" customHeight="1" x14ac:dyDescent="0.3">
      <c r="B17" s="1186" t="s">
        <v>732</v>
      </c>
      <c r="C17" s="1181"/>
      <c r="D17" s="1181"/>
      <c r="E17" s="1181"/>
      <c r="F17" s="1181"/>
      <c r="G17" s="1181"/>
      <c r="H17" s="1181"/>
      <c r="I17" s="1181"/>
      <c r="J17" s="1181"/>
      <c r="K17" s="1181"/>
      <c r="L17" s="1187"/>
    </row>
    <row r="18" spans="2:12" ht="22.5" customHeight="1" x14ac:dyDescent="0.3">
      <c r="B18" s="1188" t="s">
        <v>733</v>
      </c>
      <c r="C18" s="1189"/>
      <c r="D18" s="1189"/>
      <c r="E18" s="1189"/>
      <c r="F18" s="1189"/>
      <c r="G18" s="1189"/>
      <c r="H18" s="1189"/>
      <c r="I18" s="1189"/>
      <c r="J18" s="1189"/>
      <c r="K18" s="1189"/>
      <c r="L18" s="1190"/>
    </row>
    <row r="19" spans="2:12" ht="22.5" customHeight="1" x14ac:dyDescent="0.3"/>
    <row r="20" spans="2:12" ht="22.5" customHeight="1" x14ac:dyDescent="0.3">
      <c r="B20" s="1274"/>
      <c r="C20" s="1274"/>
      <c r="D20" s="1274"/>
      <c r="E20" s="1274"/>
      <c r="F20" s="1274"/>
      <c r="G20" s="1274"/>
      <c r="H20" s="1274"/>
      <c r="I20" s="1274"/>
      <c r="J20" s="1274"/>
      <c r="K20" s="1274"/>
      <c r="L20" s="1274"/>
    </row>
    <row r="21" spans="2:12" ht="22.5" customHeight="1" x14ac:dyDescent="0.3">
      <c r="B21" s="1181"/>
      <c r="C21" s="1181"/>
      <c r="D21" s="1181"/>
      <c r="E21" s="1181"/>
      <c r="F21" s="1181"/>
      <c r="G21" s="1181"/>
      <c r="H21" s="1181"/>
      <c r="I21" s="1181"/>
      <c r="J21" s="1181"/>
      <c r="K21" s="1181"/>
      <c r="L21" s="1181"/>
    </row>
    <row r="22" spans="2:12" ht="22.5" customHeight="1" x14ac:dyDescent="0.3">
      <c r="B22" s="1274"/>
      <c r="C22" s="1274"/>
      <c r="D22" s="1274"/>
      <c r="E22" s="1274"/>
      <c r="F22" s="1274"/>
      <c r="G22" s="1274"/>
      <c r="H22" s="1274"/>
      <c r="I22" s="1274"/>
      <c r="J22" s="1274"/>
      <c r="K22" s="1274"/>
      <c r="L22" s="1274"/>
    </row>
    <row r="23" spans="2:12" ht="22.5" customHeight="1" x14ac:dyDescent="0.3"/>
    <row r="24" spans="2:12" ht="22.5" customHeight="1" x14ac:dyDescent="0.3"/>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216ACD2A-725D-4714-A29B-83B865D0CD33}"/>
    <hyperlink ref="B14:L14" location="'EU CQ4'!A1" display="Šablona EU CQ4: Kvalita nevýkonných expozic podle zeměpisné oblasti " xr:uid="{E1A66C46-8787-498A-A023-D129B5FAD8F9}"/>
    <hyperlink ref="B15:L15" location="' EU CQ5'!A1" display="Šablona EU CQ5: Úvěrová kvalita úvěrů a pohledávek podle odvětví" xr:uid="{5BFC1C2D-8FE4-403C-81B3-B6C010F0CF20}"/>
    <hyperlink ref="B16:L16" location="'EU CQ6'!A1" display="Šablona EU CQ6: Ocenění kolaterálu – úvěry a pohledávky " xr:uid="{7517E2EF-E819-417D-8DB2-EF1CD8E76BC2}"/>
    <hyperlink ref="B17:L17" location="'EU CQ7'!A1" display="Šablona EU CQ7: Kolaterál získaný převzetím a exekucemi " xr:uid="{D1A73A96-3D09-421E-AE5F-16386C520F27}"/>
    <hyperlink ref="B18:L18" location="'EU CQ8'!A1" display="Šablona EU CQ8: Kolaterál získaný převzetím a exekucemi – podle roku původu" xr:uid="{8F14F024-F91E-4BD4-B86C-36030FF57CD1}"/>
    <hyperlink ref="B5:L5" location="'EU CRA'!A1" display="Tabulka EU CRA: Obecné kvalitativní informace o úvěrovém riziku" xr:uid="{4009FD0E-FDE4-4822-9830-A700405CAC6D}"/>
    <hyperlink ref="B6:L6" location="'EU CRB'!A1" display="Tabulka EU CRB: Dodatečné zpřístupnění ohledně úvěrové kvality aktiv" xr:uid="{5970F0B8-305A-48CC-9495-1E371A5E1295}"/>
    <hyperlink ref="B11:L11" location="'EU CQ1'!A1" display="Šablona EU CQ1: Úvěrová kvalita expozic s úlevou" xr:uid="{C4F8EB4D-4051-43DD-9EE0-93B613B30566}"/>
    <hyperlink ref="B8:L8" location="'EU CR1-A'!A1" display="Šablona EU CR1-A: Splatnost expozic" xr:uid="{AFE0949A-278D-442B-A889-590AD8EF7DFB}"/>
    <hyperlink ref="B9:L9" location="'EU CR2'!A1" display="Šablona EU CR2: Změny objemu nevýkonných úvěrů a pohledávek" xr:uid="{427433B8-4BF1-428F-A0CE-D3FC61DFF51B}"/>
    <hyperlink ref="B13" location="'Template CQ2'!A1" display="Template CQ2: Credit quality of performing and non-performing exposures by past due days" xr:uid="{5CA5D66A-D228-44DD-B595-D327BCECB9F6}"/>
    <hyperlink ref="B13:L13" location="'EU CQ3'!A1" display="Šablona EU CQ3: Úvěrová kvalita výkonných a nevýkonných expozic podle počtu dnů po splatnosti" xr:uid="{47F96DA9-0DBD-4866-B2FE-984D22BBF82D}"/>
    <hyperlink ref="B7:L7" location="'EU CR1'!A1" display="Šablona EU CR1: Výkonné a nevýkonné expozice a související rezerva" xr:uid="{9239EE42-33A4-4350-837D-3A4934A65200}"/>
    <hyperlink ref="B10:L10" location="'EU CR2a'!A1" display="Šablona EU CR2a: Změny objemu nevýkonných úvěrů a pohledávek a související čisté kumulované zpětně získané částky" xr:uid="{128A7BF3-68A6-44E9-9D73-999BDB2E61C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92D050"/>
  </sheetPr>
  <dimension ref="B2:L8"/>
  <sheetViews>
    <sheetView showGridLines="0" zoomScaleNormal="100" workbookViewId="0">
      <selection activeCell="G50" sqref="G50"/>
    </sheetView>
  </sheetViews>
  <sheetFormatPr defaultRowHeight="14.4" x14ac:dyDescent="0.3"/>
  <cols>
    <col min="2" max="2" width="165.88671875" customWidth="1"/>
  </cols>
  <sheetData>
    <row r="2" spans="2:12" ht="22.5" customHeight="1" x14ac:dyDescent="0.3">
      <c r="B2" s="763"/>
    </row>
    <row r="3" spans="2:12" ht="20.25" customHeight="1" x14ac:dyDescent="0.3">
      <c r="B3" s="510" t="s">
        <v>2054</v>
      </c>
    </row>
    <row r="4" spans="2:12" ht="43.2" x14ac:dyDescent="0.3">
      <c r="B4" s="762" t="s">
        <v>2102</v>
      </c>
    </row>
    <row r="5" spans="2:12" ht="22.5" customHeight="1" x14ac:dyDescent="0.3">
      <c r="B5" s="1181"/>
      <c r="C5" s="1181"/>
      <c r="D5" s="1181"/>
      <c r="E5" s="1181"/>
      <c r="F5" s="1181"/>
      <c r="G5" s="1181"/>
      <c r="H5" s="1181"/>
      <c r="I5" s="1181"/>
      <c r="J5" s="1181"/>
      <c r="K5" s="1181"/>
      <c r="L5" s="1181"/>
    </row>
    <row r="6" spans="2:12" ht="22.5" customHeight="1" x14ac:dyDescent="0.3">
      <c r="B6" s="762" t="s">
        <v>2055</v>
      </c>
      <c r="C6" s="762"/>
      <c r="D6" s="762"/>
      <c r="E6" s="762"/>
      <c r="F6" s="762"/>
      <c r="G6" s="762"/>
      <c r="H6" s="762"/>
      <c r="I6" s="762"/>
      <c r="J6" s="762"/>
      <c r="K6" s="762"/>
      <c r="L6" s="762"/>
    </row>
    <row r="7" spans="2:12" ht="22.5" customHeight="1" x14ac:dyDescent="0.3"/>
    <row r="8" spans="2:12" ht="22.5" customHeight="1" x14ac:dyDescent="0.3"/>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3C2A9-96CB-445A-808B-E11586CC894B}">
  <sheetPr codeName="List40">
    <tabColor theme="5" tint="0.79998168889431442"/>
    <pageSetUpPr fitToPage="1"/>
  </sheetPr>
  <dimension ref="B2:S12"/>
  <sheetViews>
    <sheetView showGridLines="0" view="pageLayout" zoomScaleNormal="100" workbookViewId="0">
      <selection activeCell="M15" sqref="M15"/>
    </sheetView>
  </sheetViews>
  <sheetFormatPr defaultRowHeight="14.4" x14ac:dyDescent="0.3"/>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x14ac:dyDescent="0.3">
      <c r="B2" s="577" t="s">
        <v>721</v>
      </c>
    </row>
    <row r="4" spans="2:19" x14ac:dyDescent="0.3">
      <c r="B4" s="1336" t="s">
        <v>734</v>
      </c>
      <c r="C4" s="1336"/>
      <c r="D4" s="1336"/>
      <c r="E4" s="1336"/>
      <c r="F4" s="1336"/>
      <c r="G4" s="1336"/>
      <c r="H4" s="1336"/>
      <c r="I4" s="1336"/>
      <c r="J4" s="1336"/>
      <c r="K4" s="1336"/>
      <c r="L4" s="1336"/>
      <c r="M4" s="1336"/>
      <c r="N4" s="1336"/>
      <c r="O4" s="1336"/>
      <c r="P4" s="1336"/>
      <c r="Q4" s="1336"/>
      <c r="R4" s="1336"/>
      <c r="S4" s="1336"/>
    </row>
    <row r="5" spans="2:19" x14ac:dyDescent="0.3">
      <c r="B5" s="1337" t="s">
        <v>735</v>
      </c>
      <c r="C5" s="1337"/>
      <c r="D5" s="1337"/>
      <c r="E5" s="1337"/>
      <c r="F5" s="1337"/>
      <c r="G5" s="1337"/>
      <c r="H5" s="1337"/>
      <c r="I5" s="1337"/>
      <c r="J5" s="1337"/>
      <c r="K5" s="1337"/>
      <c r="L5" s="1337"/>
      <c r="M5" s="1337"/>
      <c r="N5" s="1337"/>
      <c r="O5" s="1337"/>
      <c r="P5" s="1337"/>
      <c r="Q5" s="1337"/>
      <c r="R5" s="1337"/>
      <c r="S5" s="1337"/>
    </row>
    <row r="6" spans="2:19" ht="34.5" customHeight="1" x14ac:dyDescent="0.3">
      <c r="B6" s="813" t="s">
        <v>116</v>
      </c>
      <c r="C6" s="1335" t="s">
        <v>736</v>
      </c>
      <c r="D6" s="1335"/>
      <c r="E6" s="1335"/>
      <c r="F6" s="1335"/>
      <c r="G6" s="1335"/>
      <c r="H6" s="1335"/>
      <c r="I6" s="1335"/>
      <c r="J6" s="1335"/>
      <c r="K6" s="1335"/>
      <c r="L6" s="1335"/>
      <c r="M6" s="1335"/>
      <c r="N6" s="1335"/>
      <c r="O6" s="1335"/>
      <c r="P6" s="1335"/>
      <c r="Q6" s="1335"/>
      <c r="R6" s="1335"/>
      <c r="S6" s="1335"/>
    </row>
    <row r="7" spans="2:19" x14ac:dyDescent="0.3">
      <c r="B7" s="1334" t="s">
        <v>118</v>
      </c>
      <c r="C7" s="1335" t="s">
        <v>737</v>
      </c>
      <c r="D7" s="1335"/>
      <c r="E7" s="1335"/>
      <c r="F7" s="1335"/>
      <c r="G7" s="1335"/>
      <c r="H7" s="1335"/>
      <c r="I7" s="1335"/>
      <c r="J7" s="1335"/>
      <c r="K7" s="1335"/>
      <c r="L7" s="1335"/>
      <c r="M7" s="1335"/>
      <c r="N7" s="1335"/>
      <c r="O7" s="1335"/>
      <c r="P7" s="1335"/>
      <c r="Q7" s="1335"/>
      <c r="R7" s="1335"/>
      <c r="S7" s="1335"/>
    </row>
    <row r="8" spans="2:19" x14ac:dyDescent="0.3">
      <c r="B8" s="1334"/>
      <c r="C8" s="1335"/>
      <c r="D8" s="1335"/>
      <c r="E8" s="1335"/>
      <c r="F8" s="1335"/>
      <c r="G8" s="1335"/>
      <c r="H8" s="1335"/>
      <c r="I8" s="1335"/>
      <c r="J8" s="1335"/>
      <c r="K8" s="1335"/>
      <c r="L8" s="1335"/>
      <c r="M8" s="1335"/>
      <c r="N8" s="1335"/>
      <c r="O8" s="1335"/>
      <c r="P8" s="1335"/>
      <c r="Q8" s="1335"/>
      <c r="R8" s="1335"/>
      <c r="S8" s="1335"/>
    </row>
    <row r="9" spans="2:19" x14ac:dyDescent="0.3">
      <c r="B9" s="1338" t="s">
        <v>152</v>
      </c>
      <c r="C9" s="1335" t="s">
        <v>738</v>
      </c>
      <c r="D9" s="1335"/>
      <c r="E9" s="1335"/>
      <c r="F9" s="1335"/>
      <c r="G9" s="1335"/>
      <c r="H9" s="1335"/>
      <c r="I9" s="1335"/>
      <c r="J9" s="1335"/>
      <c r="K9" s="1335"/>
      <c r="L9" s="1335"/>
      <c r="M9" s="1335"/>
      <c r="N9" s="1335"/>
      <c r="O9" s="1335"/>
      <c r="P9" s="1335"/>
      <c r="Q9" s="1335"/>
      <c r="R9" s="1335"/>
      <c r="S9" s="1335"/>
    </row>
    <row r="10" spans="2:19" x14ac:dyDescent="0.3">
      <c r="B10" s="1338"/>
      <c r="C10" s="1335"/>
      <c r="D10" s="1335"/>
      <c r="E10" s="1335"/>
      <c r="F10" s="1335"/>
      <c r="G10" s="1335"/>
      <c r="H10" s="1335"/>
      <c r="I10" s="1335"/>
      <c r="J10" s="1335"/>
      <c r="K10" s="1335"/>
      <c r="L10" s="1335"/>
      <c r="M10" s="1335"/>
      <c r="N10" s="1335"/>
      <c r="O10" s="1335"/>
      <c r="P10" s="1335"/>
      <c r="Q10" s="1335"/>
      <c r="R10" s="1335"/>
      <c r="S10" s="1335"/>
    </row>
    <row r="11" spans="2:19" x14ac:dyDescent="0.3">
      <c r="B11" s="1334" t="s">
        <v>137</v>
      </c>
      <c r="C11" s="1335" t="s">
        <v>739</v>
      </c>
      <c r="D11" s="1335"/>
      <c r="E11" s="1335"/>
      <c r="F11" s="1335"/>
      <c r="G11" s="1335"/>
      <c r="H11" s="1335"/>
      <c r="I11" s="1335"/>
      <c r="J11" s="1335"/>
      <c r="K11" s="1335"/>
      <c r="L11" s="1335"/>
      <c r="M11" s="1335"/>
      <c r="N11" s="1335"/>
      <c r="O11" s="1335"/>
      <c r="P11" s="1335"/>
      <c r="Q11" s="1335"/>
      <c r="R11" s="1335"/>
      <c r="S11" s="1335"/>
    </row>
    <row r="12" spans="2:19" x14ac:dyDescent="0.3">
      <c r="B12" s="1334"/>
      <c r="C12" s="1335"/>
      <c r="D12" s="1335"/>
      <c r="E12" s="1335"/>
      <c r="F12" s="1335"/>
      <c r="G12" s="1335"/>
      <c r="H12" s="1335"/>
      <c r="I12" s="1335"/>
      <c r="J12" s="1335"/>
      <c r="K12" s="1335"/>
      <c r="L12" s="1335"/>
      <c r="M12" s="1335"/>
      <c r="N12" s="1335"/>
      <c r="O12" s="1335"/>
      <c r="P12" s="1335"/>
      <c r="Q12" s="1335"/>
      <c r="R12" s="1335"/>
      <c r="S12" s="1335"/>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24AE-E088-4BC3-B9FB-A319369A0EE1}">
  <sheetPr codeName="List41">
    <tabColor rgb="FF92D050"/>
    <pageSetUpPr fitToPage="1"/>
  </sheetPr>
  <dimension ref="B2:S26"/>
  <sheetViews>
    <sheetView showGridLines="0" topLeftCell="A9" zoomScaleNormal="100" workbookViewId="0">
      <selection activeCell="M15" sqref="M15"/>
    </sheetView>
  </sheetViews>
  <sheetFormatPr defaultRowHeight="14.4" x14ac:dyDescent="0.3"/>
  <cols>
    <col min="1" max="1" width="5.5546875" customWidth="1"/>
    <col min="2" max="2" width="5.44140625" customWidth="1"/>
    <col min="14" max="14" width="0.44140625" customWidth="1"/>
    <col min="15" max="18" width="9.109375" hidden="1" customWidth="1"/>
    <col min="19" max="19" width="17.109375" customWidth="1"/>
  </cols>
  <sheetData>
    <row r="2" spans="2:19" ht="18" x14ac:dyDescent="0.3">
      <c r="B2" s="577" t="s">
        <v>722</v>
      </c>
    </row>
    <row r="4" spans="2:19" x14ac:dyDescent="0.3">
      <c r="B4" s="1337" t="s">
        <v>735</v>
      </c>
      <c r="C4" s="1337"/>
      <c r="D4" s="1337"/>
      <c r="E4" s="1337"/>
      <c r="F4" s="1337"/>
      <c r="G4" s="1337"/>
      <c r="H4" s="1337"/>
      <c r="I4" s="1337"/>
      <c r="J4" s="1337"/>
      <c r="K4" s="1337"/>
      <c r="L4" s="1337"/>
      <c r="M4" s="1337"/>
      <c r="N4" s="1337"/>
      <c r="O4" s="1337"/>
      <c r="P4" s="1337"/>
      <c r="Q4" s="1337"/>
      <c r="R4" s="1337"/>
      <c r="S4" s="1337"/>
    </row>
    <row r="5" spans="2:19" ht="158.25" customHeight="1" x14ac:dyDescent="0.3">
      <c r="B5" s="813" t="s">
        <v>116</v>
      </c>
      <c r="C5" s="1335" t="s">
        <v>2166</v>
      </c>
      <c r="D5" s="1335"/>
      <c r="E5" s="1335"/>
      <c r="F5" s="1335"/>
      <c r="G5" s="1335"/>
      <c r="H5" s="1335"/>
      <c r="I5" s="1335"/>
      <c r="J5" s="1335"/>
      <c r="K5" s="1335"/>
      <c r="L5" s="1335"/>
      <c r="M5" s="1335"/>
      <c r="N5" s="1335"/>
      <c r="O5" s="1335"/>
      <c r="P5" s="1335"/>
      <c r="Q5" s="1335"/>
      <c r="R5" s="1335"/>
      <c r="S5" s="1335"/>
    </row>
    <row r="6" spans="2:19" ht="15" customHeight="1" x14ac:dyDescent="0.3">
      <c r="B6" s="1334" t="s">
        <v>118</v>
      </c>
      <c r="C6" s="1335" t="s">
        <v>2167</v>
      </c>
      <c r="D6" s="1335"/>
      <c r="E6" s="1335"/>
      <c r="F6" s="1335"/>
      <c r="G6" s="1335"/>
      <c r="H6" s="1335"/>
      <c r="I6" s="1335"/>
      <c r="J6" s="1335"/>
      <c r="K6" s="1335"/>
      <c r="L6" s="1335"/>
      <c r="M6" s="1335"/>
      <c r="N6" s="1335"/>
      <c r="O6" s="1335"/>
      <c r="P6" s="1335"/>
      <c r="Q6" s="1335"/>
      <c r="R6" s="1335"/>
      <c r="S6" s="1335"/>
    </row>
    <row r="7" spans="2:19" ht="85.5" customHeight="1" x14ac:dyDescent="0.3">
      <c r="B7" s="1334"/>
      <c r="C7" s="1335"/>
      <c r="D7" s="1335"/>
      <c r="E7" s="1335"/>
      <c r="F7" s="1335"/>
      <c r="G7" s="1335"/>
      <c r="H7" s="1335"/>
      <c r="I7" s="1335"/>
      <c r="J7" s="1335"/>
      <c r="K7" s="1335"/>
      <c r="L7" s="1335"/>
      <c r="M7" s="1335"/>
      <c r="N7" s="1335"/>
      <c r="O7" s="1335"/>
      <c r="P7" s="1335"/>
      <c r="Q7" s="1335"/>
      <c r="R7" s="1335"/>
      <c r="S7" s="1335"/>
    </row>
    <row r="8" spans="2:19" x14ac:dyDescent="0.3">
      <c r="B8" s="1334" t="s">
        <v>152</v>
      </c>
      <c r="C8" s="1335" t="s">
        <v>2168</v>
      </c>
      <c r="D8" s="1335"/>
      <c r="E8" s="1335"/>
      <c r="F8" s="1335"/>
      <c r="G8" s="1335"/>
      <c r="H8" s="1335"/>
      <c r="I8" s="1335"/>
      <c r="J8" s="1335"/>
      <c r="K8" s="1335"/>
      <c r="L8" s="1335"/>
      <c r="M8" s="1335"/>
      <c r="N8" s="1335"/>
      <c r="O8" s="1335"/>
      <c r="P8" s="1335"/>
      <c r="Q8" s="1335"/>
      <c r="R8" s="1335"/>
      <c r="S8" s="1335"/>
    </row>
    <row r="9" spans="2:19" ht="409.5" customHeight="1" x14ac:dyDescent="0.3">
      <c r="B9" s="1334"/>
      <c r="C9" s="1335"/>
      <c r="D9" s="1335"/>
      <c r="E9" s="1335"/>
      <c r="F9" s="1335"/>
      <c r="G9" s="1335"/>
      <c r="H9" s="1335"/>
      <c r="I9" s="1335"/>
      <c r="J9" s="1335"/>
      <c r="K9" s="1335"/>
      <c r="L9" s="1335"/>
      <c r="M9" s="1335"/>
      <c r="N9" s="1335"/>
      <c r="O9" s="1335"/>
      <c r="P9" s="1335"/>
      <c r="Q9" s="1335"/>
      <c r="R9" s="1335"/>
      <c r="S9" s="1335"/>
    </row>
    <row r="10" spans="2:19" x14ac:dyDescent="0.3">
      <c r="B10" s="1334" t="s">
        <v>137</v>
      </c>
      <c r="C10" s="1335" t="s">
        <v>2169</v>
      </c>
      <c r="D10" s="1335"/>
      <c r="E10" s="1335"/>
      <c r="F10" s="1335"/>
      <c r="G10" s="1335"/>
      <c r="H10" s="1335"/>
      <c r="I10" s="1335"/>
      <c r="J10" s="1335"/>
      <c r="K10" s="1335"/>
      <c r="L10" s="1335"/>
      <c r="M10" s="1335"/>
      <c r="N10" s="1335"/>
      <c r="O10" s="1335"/>
      <c r="P10" s="1335"/>
      <c r="Q10" s="1335"/>
      <c r="R10" s="1335"/>
      <c r="S10" s="1335"/>
    </row>
    <row r="11" spans="2:19" ht="147" customHeight="1" x14ac:dyDescent="0.3">
      <c r="B11" s="1334"/>
      <c r="C11" s="1335"/>
      <c r="D11" s="1335"/>
      <c r="E11" s="1335"/>
      <c r="F11" s="1335"/>
      <c r="G11" s="1335"/>
      <c r="H11" s="1335"/>
      <c r="I11" s="1335"/>
      <c r="J11" s="1335"/>
      <c r="K11" s="1335"/>
      <c r="L11" s="1335"/>
      <c r="M11" s="1335"/>
      <c r="N11" s="1335"/>
      <c r="O11" s="1335"/>
      <c r="P11" s="1335"/>
      <c r="Q11" s="1335"/>
      <c r="R11" s="1335"/>
      <c r="S11" s="1335"/>
    </row>
    <row r="26" ht="148.5" customHeight="1" x14ac:dyDescent="0.3"/>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55" orientation="landscape" r:id="rId1"/>
  <headerFooter>
    <oddHeader>&amp;C&amp;"Calibri"&amp;10&amp;K000000Public&amp;1#_x000D_&amp;"Calibri"&amp;11&amp;K000000CS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284F7-E08E-492B-B00E-EA5F7FCFFE18}">
  <sheetPr codeName="List42">
    <tabColor rgb="FF92D050"/>
    <pageSetUpPr fitToPage="1"/>
  </sheetPr>
  <dimension ref="A1:Q30"/>
  <sheetViews>
    <sheetView showGridLines="0" zoomScale="60" zoomScaleNormal="60" workbookViewId="0">
      <selection activeCell="B5" sqref="B5"/>
    </sheetView>
  </sheetViews>
  <sheetFormatPr defaultRowHeight="14.4" x14ac:dyDescent="0.3"/>
  <cols>
    <col min="1" max="1" width="5.88671875" customWidth="1"/>
    <col min="2" max="2" width="24" bestFit="1" customWidth="1"/>
    <col min="3" max="17" width="16.44140625" customWidth="1"/>
  </cols>
  <sheetData>
    <row r="1" spans="1:17" ht="18" x14ac:dyDescent="0.3">
      <c r="A1" s="577" t="s">
        <v>740</v>
      </c>
    </row>
    <row r="2" spans="1:17" ht="15.6" x14ac:dyDescent="0.3">
      <c r="A2" s="146"/>
      <c r="B2" s="836"/>
      <c r="C2" s="836"/>
      <c r="D2" s="836"/>
      <c r="E2" s="836"/>
      <c r="F2" s="836"/>
      <c r="G2" s="836"/>
      <c r="H2" s="836"/>
      <c r="I2" s="836"/>
      <c r="J2" s="836"/>
      <c r="K2" s="836"/>
      <c r="L2" s="836"/>
      <c r="M2" s="836"/>
      <c r="N2" s="836"/>
      <c r="O2" s="836"/>
      <c r="P2" s="836"/>
      <c r="Q2" s="836"/>
    </row>
    <row r="3" spans="1:17" ht="16.2" thickBot="1" x14ac:dyDescent="0.35">
      <c r="A3" s="146"/>
      <c r="B3" s="836"/>
      <c r="C3" s="836"/>
      <c r="D3" s="836"/>
      <c r="E3" s="836"/>
      <c r="F3" s="836"/>
      <c r="G3" s="836"/>
      <c r="H3" s="836"/>
      <c r="I3" s="836"/>
      <c r="J3" s="836"/>
      <c r="K3" s="836"/>
      <c r="L3" s="836"/>
      <c r="M3" s="836"/>
      <c r="N3" s="836"/>
      <c r="O3" s="836"/>
      <c r="P3" s="836"/>
      <c r="Q3" s="836"/>
    </row>
    <row r="4" spans="1:17" ht="16.2" thickBot="1" x14ac:dyDescent="0.35">
      <c r="A4" s="827"/>
      <c r="B4" s="827"/>
      <c r="C4" s="730" t="s">
        <v>6</v>
      </c>
      <c r="D4" s="841" t="s">
        <v>7</v>
      </c>
      <c r="E4" s="841" t="s">
        <v>8</v>
      </c>
      <c r="F4" s="841" t="s">
        <v>43</v>
      </c>
      <c r="G4" s="841" t="s">
        <v>44</v>
      </c>
      <c r="H4" s="841" t="s">
        <v>164</v>
      </c>
      <c r="I4" s="841" t="s">
        <v>165</v>
      </c>
      <c r="J4" s="841" t="s">
        <v>199</v>
      </c>
      <c r="K4" s="841" t="s">
        <v>454</v>
      </c>
      <c r="L4" s="841" t="s">
        <v>455</v>
      </c>
      <c r="M4" s="841" t="s">
        <v>456</v>
      </c>
      <c r="N4" s="841" t="s">
        <v>457</v>
      </c>
      <c r="O4" s="841" t="s">
        <v>458</v>
      </c>
      <c r="P4" s="841" t="s">
        <v>741</v>
      </c>
      <c r="Q4" s="841" t="s">
        <v>742</v>
      </c>
    </row>
    <row r="5" spans="1:17" ht="40.5" customHeight="1" thickBot="1" x14ac:dyDescent="0.35">
      <c r="A5" s="827"/>
      <c r="B5" s="1054">
        <f>+'[2]F_18.00.a'!I18+'[2]F_18.00.a'!I36+'[2]F_18.00.a'!I54</f>
        <v>279640725222</v>
      </c>
      <c r="C5" s="1339" t="s">
        <v>743</v>
      </c>
      <c r="D5" s="1340"/>
      <c r="E5" s="1340"/>
      <c r="F5" s="1340"/>
      <c r="G5" s="1340"/>
      <c r="H5" s="1341"/>
      <c r="I5" s="1342" t="s">
        <v>744</v>
      </c>
      <c r="J5" s="1340"/>
      <c r="K5" s="1340"/>
      <c r="L5" s="1340"/>
      <c r="M5" s="1340"/>
      <c r="N5" s="1341"/>
      <c r="O5" s="1343" t="s">
        <v>745</v>
      </c>
      <c r="P5" s="1339" t="s">
        <v>746</v>
      </c>
      <c r="Q5" s="1341"/>
    </row>
    <row r="6" spans="1:17" ht="57.75" customHeight="1" thickBot="1" x14ac:dyDescent="0.35">
      <c r="A6" s="827"/>
      <c r="C6" s="1345" t="s">
        <v>747</v>
      </c>
      <c r="D6" s="1346"/>
      <c r="E6" s="1347"/>
      <c r="F6" s="1348" t="s">
        <v>748</v>
      </c>
      <c r="G6" s="1346"/>
      <c r="H6" s="1347"/>
      <c r="I6" s="1348" t="s">
        <v>2170</v>
      </c>
      <c r="J6" s="1346"/>
      <c r="K6" s="1347"/>
      <c r="L6" s="1348" t="s">
        <v>2171</v>
      </c>
      <c r="M6" s="1346"/>
      <c r="N6" s="1347"/>
      <c r="O6" s="1344"/>
      <c r="P6" s="1349" t="s">
        <v>747</v>
      </c>
      <c r="Q6" s="1349" t="s">
        <v>748</v>
      </c>
    </row>
    <row r="7" spans="1:17" ht="16.2" thickBot="1" x14ac:dyDescent="0.35">
      <c r="A7" s="827"/>
      <c r="B7" s="170"/>
      <c r="C7" s="731"/>
      <c r="D7" s="834" t="s">
        <v>749</v>
      </c>
      <c r="E7" s="834" t="s">
        <v>750</v>
      </c>
      <c r="F7" s="731"/>
      <c r="G7" s="834" t="s">
        <v>750</v>
      </c>
      <c r="H7" s="834" t="s">
        <v>751</v>
      </c>
      <c r="I7" s="732"/>
      <c r="J7" s="834" t="s">
        <v>749</v>
      </c>
      <c r="K7" s="834" t="s">
        <v>750</v>
      </c>
      <c r="L7" s="731"/>
      <c r="M7" s="834" t="s">
        <v>750</v>
      </c>
      <c r="N7" s="834" t="s">
        <v>751</v>
      </c>
      <c r="O7" s="731"/>
      <c r="P7" s="1350"/>
      <c r="Q7" s="1350"/>
    </row>
    <row r="8" spans="1:17" ht="24.6" thickBot="1" x14ac:dyDescent="0.35">
      <c r="A8" s="734" t="s">
        <v>752</v>
      </c>
      <c r="B8" s="833" t="s">
        <v>753</v>
      </c>
      <c r="C8" s="1055">
        <v>53683839633</v>
      </c>
      <c r="D8" s="1054">
        <v>53683839633</v>
      </c>
      <c r="E8" s="1054">
        <v>0</v>
      </c>
      <c r="F8" s="1054">
        <v>0</v>
      </c>
      <c r="G8" s="1054">
        <v>0</v>
      </c>
      <c r="H8" s="1054">
        <v>0</v>
      </c>
      <c r="I8" s="1054">
        <v>0</v>
      </c>
      <c r="J8" s="1054">
        <v>0</v>
      </c>
      <c r="K8" s="1054">
        <v>0</v>
      </c>
      <c r="L8" s="1054">
        <v>0</v>
      </c>
      <c r="M8" s="1054">
        <v>0</v>
      </c>
      <c r="N8" s="1054">
        <v>0</v>
      </c>
      <c r="O8" s="1054"/>
      <c r="P8" s="1054">
        <v>0</v>
      </c>
      <c r="Q8" s="1054">
        <v>0</v>
      </c>
    </row>
    <row r="9" spans="1:17" ht="15" thickBot="1" x14ac:dyDescent="0.35">
      <c r="A9" s="734" t="s">
        <v>474</v>
      </c>
      <c r="B9" s="833" t="s">
        <v>754</v>
      </c>
      <c r="C9" s="1054">
        <v>1323428586803</v>
      </c>
      <c r="D9" s="1054">
        <v>1182884433010</v>
      </c>
      <c r="E9" s="1054">
        <v>140436682992</v>
      </c>
      <c r="F9" s="1054">
        <v>15331980653</v>
      </c>
      <c r="G9" s="1054">
        <v>0</v>
      </c>
      <c r="H9" s="1054">
        <v>15087740870</v>
      </c>
      <c r="I9" s="1054">
        <v>-5028478874</v>
      </c>
      <c r="J9" s="1054">
        <v>-715372495</v>
      </c>
      <c r="K9" s="1054">
        <v>-4309121649</v>
      </c>
      <c r="L9" s="1054">
        <v>-6760458609</v>
      </c>
      <c r="M9" s="1054">
        <v>0</v>
      </c>
      <c r="N9" s="1054">
        <v>-6726225364</v>
      </c>
      <c r="O9" s="1054">
        <v>-149608986</v>
      </c>
      <c r="P9" s="1054">
        <v>1109903842470</v>
      </c>
      <c r="Q9" s="1054">
        <v>6080422887</v>
      </c>
    </row>
    <row r="10" spans="1:17" ht="15" thickBot="1" x14ac:dyDescent="0.35">
      <c r="A10" s="735" t="s">
        <v>476</v>
      </c>
      <c r="B10" s="733" t="s">
        <v>755</v>
      </c>
      <c r="C10" s="1054">
        <v>460875000000</v>
      </c>
      <c r="D10" s="1054">
        <v>460875000000</v>
      </c>
      <c r="E10" s="1054">
        <v>0</v>
      </c>
      <c r="F10" s="1054">
        <v>0</v>
      </c>
      <c r="G10" s="1054">
        <v>0</v>
      </c>
      <c r="H10" s="1054">
        <v>0</v>
      </c>
      <c r="I10" s="1054">
        <v>-16645</v>
      </c>
      <c r="J10" s="1054">
        <v>-16645</v>
      </c>
      <c r="K10" s="1054">
        <v>0</v>
      </c>
      <c r="L10" s="1054">
        <v>0</v>
      </c>
      <c r="M10" s="1054">
        <v>0</v>
      </c>
      <c r="N10" s="1054">
        <v>0</v>
      </c>
      <c r="O10" s="1054">
        <v>0</v>
      </c>
      <c r="P10" s="1054">
        <v>460874983355</v>
      </c>
      <c r="Q10" s="1054">
        <v>0</v>
      </c>
    </row>
    <row r="11" spans="1:17" ht="15" thickBot="1" x14ac:dyDescent="0.35">
      <c r="A11" s="735" t="s">
        <v>756</v>
      </c>
      <c r="B11" s="733" t="s">
        <v>757</v>
      </c>
      <c r="C11" s="1054">
        <v>8767877434</v>
      </c>
      <c r="D11" s="1054">
        <v>8512347706</v>
      </c>
      <c r="E11" s="1054">
        <v>255529728</v>
      </c>
      <c r="F11" s="1054">
        <v>825911671</v>
      </c>
      <c r="G11" s="1054">
        <v>0</v>
      </c>
      <c r="H11" s="1054">
        <v>825911671</v>
      </c>
      <c r="I11" s="1054">
        <v>-19803915</v>
      </c>
      <c r="J11" s="1054">
        <v>-1891245</v>
      </c>
      <c r="K11" s="1054">
        <v>-17912669</v>
      </c>
      <c r="L11" s="1054">
        <v>0</v>
      </c>
      <c r="M11" s="1054">
        <v>0</v>
      </c>
      <c r="N11" s="1054">
        <v>0</v>
      </c>
      <c r="O11" s="1054">
        <v>0</v>
      </c>
      <c r="P11" s="1054">
        <v>3365067549</v>
      </c>
      <c r="Q11" s="1054">
        <v>0</v>
      </c>
    </row>
    <row r="12" spans="1:17" ht="15" thickBot="1" x14ac:dyDescent="0.35">
      <c r="A12" s="735" t="s">
        <v>758</v>
      </c>
      <c r="B12" s="733" t="s">
        <v>759</v>
      </c>
      <c r="C12" s="1054">
        <v>4850362709</v>
      </c>
      <c r="D12" s="1054">
        <v>4700646365</v>
      </c>
      <c r="E12" s="1054">
        <v>149716344</v>
      </c>
      <c r="F12" s="1054">
        <v>606225457</v>
      </c>
      <c r="G12" s="1054">
        <v>0</v>
      </c>
      <c r="H12" s="1054">
        <v>606225457</v>
      </c>
      <c r="I12" s="1054">
        <v>-203569</v>
      </c>
      <c r="J12" s="1054">
        <v>-122512</v>
      </c>
      <c r="K12" s="1054">
        <v>-81057</v>
      </c>
      <c r="L12" s="1054">
        <v>-315404434</v>
      </c>
      <c r="M12" s="1054">
        <v>0</v>
      </c>
      <c r="N12" s="1054">
        <v>-315404434</v>
      </c>
      <c r="O12" s="1054">
        <v>0</v>
      </c>
      <c r="P12" s="1054">
        <v>185787051</v>
      </c>
      <c r="Q12" s="1054">
        <v>285098865</v>
      </c>
    </row>
    <row r="13" spans="1:17" ht="15" thickBot="1" x14ac:dyDescent="0.35">
      <c r="A13" s="735" t="s">
        <v>760</v>
      </c>
      <c r="B13" s="733" t="s">
        <v>761</v>
      </c>
      <c r="C13" s="1054">
        <v>25335425890</v>
      </c>
      <c r="D13" s="1054">
        <v>21289628158</v>
      </c>
      <c r="E13" s="1054">
        <v>4045797732</v>
      </c>
      <c r="F13" s="1054">
        <v>217297</v>
      </c>
      <c r="G13" s="1054">
        <v>0</v>
      </c>
      <c r="H13" s="1054">
        <v>217297</v>
      </c>
      <c r="I13" s="1054">
        <v>-55457409</v>
      </c>
      <c r="J13" s="1054">
        <v>-33444205</v>
      </c>
      <c r="K13" s="1054">
        <v>-22013206</v>
      </c>
      <c r="L13" s="1054">
        <v>-188485</v>
      </c>
      <c r="M13" s="1054">
        <v>0</v>
      </c>
      <c r="N13" s="1054">
        <v>-188485</v>
      </c>
      <c r="O13" s="1054">
        <v>0</v>
      </c>
      <c r="P13" s="1054">
        <v>5592804049</v>
      </c>
      <c r="Q13" s="1054">
        <v>0</v>
      </c>
    </row>
    <row r="14" spans="1:17" ht="15" thickBot="1" x14ac:dyDescent="0.35">
      <c r="A14" s="735" t="s">
        <v>762</v>
      </c>
      <c r="B14" s="733" t="s">
        <v>763</v>
      </c>
      <c r="C14" s="1054">
        <v>249080906059</v>
      </c>
      <c r="D14" s="1054">
        <v>177120744680</v>
      </c>
      <c r="E14" s="1054">
        <v>71896327743</v>
      </c>
      <c r="F14" s="1054">
        <v>7504192922</v>
      </c>
      <c r="G14" s="1054">
        <v>0</v>
      </c>
      <c r="H14" s="1054">
        <v>7282407002</v>
      </c>
      <c r="I14" s="1054">
        <v>-2929541520</v>
      </c>
      <c r="J14" s="1054">
        <v>-440733354</v>
      </c>
      <c r="K14" s="1054">
        <v>-2485697750</v>
      </c>
      <c r="L14" s="1054">
        <v>-3685831802</v>
      </c>
      <c r="M14" s="1054">
        <v>0</v>
      </c>
      <c r="N14" s="1054">
        <v>-3661050399</v>
      </c>
      <c r="O14" s="1054">
        <v>-31883088</v>
      </c>
      <c r="P14" s="1054">
        <v>146986251778</v>
      </c>
      <c r="Q14" s="1054">
        <v>3167438608</v>
      </c>
    </row>
    <row r="15" spans="1:17" ht="15" thickBot="1" x14ac:dyDescent="0.35">
      <c r="A15" s="735" t="s">
        <v>764</v>
      </c>
      <c r="B15" s="736" t="s">
        <v>765</v>
      </c>
      <c r="C15" s="1054">
        <v>56152244753</v>
      </c>
      <c r="D15" s="1054">
        <v>36942494097</v>
      </c>
      <c r="E15" s="1054">
        <v>19150854572</v>
      </c>
      <c r="F15" s="1054">
        <v>2358539660</v>
      </c>
      <c r="G15" s="1054">
        <v>0</v>
      </c>
      <c r="H15" s="1054">
        <v>2327092270</v>
      </c>
      <c r="I15" s="1054">
        <v>-1122128669</v>
      </c>
      <c r="J15" s="1054">
        <v>-109956413</v>
      </c>
      <c r="K15" s="1054">
        <v>-1009162392</v>
      </c>
      <c r="L15" s="1054">
        <v>-1173530785</v>
      </c>
      <c r="M15" s="1054">
        <v>0</v>
      </c>
      <c r="N15" s="1054">
        <v>-1168921224</v>
      </c>
      <c r="O15" s="1054">
        <v>-29905518</v>
      </c>
      <c r="P15" s="1054">
        <v>38047733246</v>
      </c>
      <c r="Q15" s="1054">
        <v>880197288</v>
      </c>
    </row>
    <row r="16" spans="1:17" ht="15" thickBot="1" x14ac:dyDescent="0.35">
      <c r="A16" s="735" t="s">
        <v>766</v>
      </c>
      <c r="B16" s="733" t="s">
        <v>767</v>
      </c>
      <c r="C16" s="1054">
        <v>574519014711</v>
      </c>
      <c r="D16" s="1054">
        <v>510386066101</v>
      </c>
      <c r="E16" s="1054">
        <v>64089311445</v>
      </c>
      <c r="F16" s="1054">
        <v>6395433306</v>
      </c>
      <c r="G16" s="1054">
        <v>0</v>
      </c>
      <c r="H16" s="1054">
        <v>6372979443</v>
      </c>
      <c r="I16" s="1054">
        <v>-2023455816</v>
      </c>
      <c r="J16" s="1054">
        <v>-239164534</v>
      </c>
      <c r="K16" s="1054">
        <v>-1783416967</v>
      </c>
      <c r="L16" s="1054">
        <v>-2759033888</v>
      </c>
      <c r="M16" s="1054">
        <v>0</v>
      </c>
      <c r="N16" s="1054">
        <v>-2749582046</v>
      </c>
      <c r="O16" s="1054">
        <v>-117725898</v>
      </c>
      <c r="P16" s="1054">
        <v>492898948688</v>
      </c>
      <c r="Q16" s="1054">
        <v>2627885414</v>
      </c>
    </row>
    <row r="17" spans="1:17" ht="15" thickBot="1" x14ac:dyDescent="0.35">
      <c r="A17" s="737" t="s">
        <v>768</v>
      </c>
      <c r="B17" s="597" t="s">
        <v>769</v>
      </c>
      <c r="C17" s="1054">
        <v>289186192908</v>
      </c>
      <c r="D17" s="1054">
        <v>287066080341</v>
      </c>
      <c r="E17" s="1054">
        <v>2120112567</v>
      </c>
      <c r="F17" s="1054">
        <v>0</v>
      </c>
      <c r="G17" s="1054">
        <v>0</v>
      </c>
      <c r="H17" s="1054">
        <v>0</v>
      </c>
      <c r="I17" s="1054">
        <v>-115115582</v>
      </c>
      <c r="J17" s="1054">
        <v>-11840306</v>
      </c>
      <c r="K17" s="1054">
        <v>-103275275</v>
      </c>
      <c r="L17" s="1054">
        <v>0</v>
      </c>
      <c r="M17" s="1054">
        <v>0</v>
      </c>
      <c r="N17" s="1054">
        <v>0</v>
      </c>
      <c r="O17" s="1054">
        <v>0</v>
      </c>
      <c r="P17" s="1054">
        <v>2110722409</v>
      </c>
      <c r="Q17" s="1054">
        <v>0</v>
      </c>
    </row>
    <row r="18" spans="1:17" ht="15" thickBot="1" x14ac:dyDescent="0.35">
      <c r="A18" s="735" t="s">
        <v>770</v>
      </c>
      <c r="B18" s="733" t="s">
        <v>755</v>
      </c>
      <c r="C18" s="1054">
        <v>0</v>
      </c>
      <c r="D18" s="1054">
        <v>0</v>
      </c>
      <c r="E18" s="1054">
        <v>0</v>
      </c>
      <c r="F18" s="1054">
        <v>0</v>
      </c>
      <c r="G18" s="1054">
        <v>0</v>
      </c>
      <c r="H18" s="1054">
        <v>0</v>
      </c>
      <c r="I18" s="1054">
        <v>0</v>
      </c>
      <c r="J18" s="1054">
        <v>0</v>
      </c>
      <c r="K18" s="1054">
        <v>0</v>
      </c>
      <c r="L18" s="1054">
        <v>0</v>
      </c>
      <c r="M18" s="1054">
        <v>0</v>
      </c>
      <c r="N18" s="1054">
        <v>0</v>
      </c>
      <c r="O18" s="1054">
        <v>0</v>
      </c>
      <c r="P18" s="1054">
        <v>0</v>
      </c>
      <c r="Q18" s="1054">
        <v>0</v>
      </c>
    </row>
    <row r="19" spans="1:17" ht="15" thickBot="1" x14ac:dyDescent="0.35">
      <c r="A19" s="735" t="s">
        <v>771</v>
      </c>
      <c r="B19" s="733" t="s">
        <v>757</v>
      </c>
      <c r="C19" s="1054">
        <v>279640725222</v>
      </c>
      <c r="D19" s="1054">
        <v>279640725222</v>
      </c>
      <c r="E19" s="1054">
        <v>0</v>
      </c>
      <c r="F19" s="1054">
        <v>0</v>
      </c>
      <c r="G19" s="1054">
        <v>0</v>
      </c>
      <c r="H19" s="1054">
        <v>0</v>
      </c>
      <c r="I19" s="1054">
        <v>-2822628</v>
      </c>
      <c r="J19" s="1054">
        <v>-2822628</v>
      </c>
      <c r="K19" s="1054">
        <v>0</v>
      </c>
      <c r="L19" s="1054">
        <v>0</v>
      </c>
      <c r="M19" s="1054">
        <v>0</v>
      </c>
      <c r="N19" s="1054">
        <v>0</v>
      </c>
      <c r="O19" s="1054">
        <v>0</v>
      </c>
      <c r="P19" s="1054">
        <v>0</v>
      </c>
      <c r="Q19" s="1054">
        <v>0</v>
      </c>
    </row>
    <row r="20" spans="1:17" ht="15" thickBot="1" x14ac:dyDescent="0.35">
      <c r="A20" s="735" t="s">
        <v>772</v>
      </c>
      <c r="B20" s="733" t="s">
        <v>759</v>
      </c>
      <c r="C20" s="1054">
        <v>3112731950</v>
      </c>
      <c r="D20" s="1054">
        <v>3112731950</v>
      </c>
      <c r="E20" s="1054">
        <v>0</v>
      </c>
      <c r="F20" s="1054">
        <v>0</v>
      </c>
      <c r="G20" s="1054">
        <v>0</v>
      </c>
      <c r="H20" s="1054">
        <v>0</v>
      </c>
      <c r="I20" s="1054">
        <v>-699424</v>
      </c>
      <c r="J20" s="1054">
        <v>-699424</v>
      </c>
      <c r="K20" s="1054">
        <v>0</v>
      </c>
      <c r="L20" s="1054">
        <v>0</v>
      </c>
      <c r="M20" s="1054">
        <v>0</v>
      </c>
      <c r="N20" s="1054">
        <v>0</v>
      </c>
      <c r="O20" s="1054">
        <v>0</v>
      </c>
      <c r="P20" s="1054">
        <v>0</v>
      </c>
      <c r="Q20" s="1054">
        <v>0</v>
      </c>
    </row>
    <row r="21" spans="1:17" ht="15" thickBot="1" x14ac:dyDescent="0.35">
      <c r="A21" s="735" t="s">
        <v>773</v>
      </c>
      <c r="B21" s="733" t="s">
        <v>761</v>
      </c>
      <c r="C21" s="1054">
        <v>1708831171</v>
      </c>
      <c r="D21" s="1054">
        <v>1546491338</v>
      </c>
      <c r="E21" s="1054">
        <v>162339833</v>
      </c>
      <c r="F21" s="1054">
        <v>0</v>
      </c>
      <c r="G21" s="1054">
        <v>0</v>
      </c>
      <c r="H21" s="1054">
        <v>0</v>
      </c>
      <c r="I21" s="1054">
        <v>-3973935</v>
      </c>
      <c r="J21" s="1054">
        <v>-3752078</v>
      </c>
      <c r="K21" s="1054">
        <v>-221857</v>
      </c>
      <c r="L21" s="1054">
        <v>0</v>
      </c>
      <c r="M21" s="1054">
        <v>0</v>
      </c>
      <c r="N21" s="1054">
        <v>0</v>
      </c>
      <c r="O21" s="1054">
        <v>0</v>
      </c>
      <c r="P21" s="1054">
        <v>0</v>
      </c>
      <c r="Q21" s="1054">
        <v>0</v>
      </c>
    </row>
    <row r="22" spans="1:17" ht="15" thickBot="1" x14ac:dyDescent="0.35">
      <c r="A22" s="735" t="s">
        <v>774</v>
      </c>
      <c r="B22" s="733" t="s">
        <v>763</v>
      </c>
      <c r="C22" s="1054">
        <v>4723904565</v>
      </c>
      <c r="D22" s="1054">
        <v>2766131831</v>
      </c>
      <c r="E22" s="1054">
        <v>1957772734</v>
      </c>
      <c r="F22" s="1054">
        <v>0</v>
      </c>
      <c r="G22" s="1054">
        <v>0</v>
      </c>
      <c r="H22" s="1054">
        <v>0</v>
      </c>
      <c r="I22" s="1054">
        <v>-107619595</v>
      </c>
      <c r="J22" s="1054">
        <v>-4566176</v>
      </c>
      <c r="K22" s="1054">
        <v>-103053418</v>
      </c>
      <c r="L22" s="1054">
        <v>0</v>
      </c>
      <c r="M22" s="1054">
        <v>0</v>
      </c>
      <c r="N22" s="1054">
        <v>0</v>
      </c>
      <c r="O22" s="1054">
        <v>0</v>
      </c>
      <c r="P22" s="1054">
        <v>2110722409</v>
      </c>
      <c r="Q22" s="1054">
        <v>0</v>
      </c>
    </row>
    <row r="23" spans="1:17" ht="15" thickBot="1" x14ac:dyDescent="0.35">
      <c r="A23" s="737" t="s">
        <v>775</v>
      </c>
      <c r="B23" s="597" t="s">
        <v>539</v>
      </c>
      <c r="C23" s="1056">
        <v>272980909787</v>
      </c>
      <c r="D23" s="1056">
        <v>220346725625</v>
      </c>
      <c r="E23" s="1056">
        <v>52603532147</v>
      </c>
      <c r="F23" s="1056">
        <v>922849376</v>
      </c>
      <c r="G23" s="1056">
        <v>0</v>
      </c>
      <c r="H23" s="1056">
        <v>914428617</v>
      </c>
      <c r="I23" s="1054">
        <v>404821932</v>
      </c>
      <c r="J23" s="1054">
        <v>154814196</v>
      </c>
      <c r="K23" s="1054">
        <v>249915276</v>
      </c>
      <c r="L23" s="1054">
        <v>305468637</v>
      </c>
      <c r="M23" s="1054">
        <v>0</v>
      </c>
      <c r="N23" s="1054">
        <v>305323171</v>
      </c>
      <c r="O23" s="1057"/>
      <c r="P23" s="1056">
        <v>62913703874</v>
      </c>
      <c r="Q23" s="1056">
        <v>385513641</v>
      </c>
    </row>
    <row r="24" spans="1:17" ht="15" thickBot="1" x14ac:dyDescent="0.35">
      <c r="A24" s="735" t="s">
        <v>776</v>
      </c>
      <c r="B24" s="733" t="s">
        <v>755</v>
      </c>
      <c r="C24" s="1056">
        <v>0</v>
      </c>
      <c r="D24" s="1056">
        <v>0</v>
      </c>
      <c r="E24" s="1056">
        <v>0</v>
      </c>
      <c r="F24" s="1056">
        <v>0</v>
      </c>
      <c r="G24" s="1056">
        <v>0</v>
      </c>
      <c r="H24" s="1056">
        <v>0</v>
      </c>
      <c r="I24" s="1054">
        <v>0</v>
      </c>
      <c r="J24" s="1054">
        <v>0</v>
      </c>
      <c r="K24" s="1054">
        <v>0</v>
      </c>
      <c r="L24" s="1054">
        <v>0</v>
      </c>
      <c r="M24" s="1054">
        <v>0</v>
      </c>
      <c r="N24" s="1054">
        <v>0</v>
      </c>
      <c r="O24" s="1057"/>
      <c r="P24" s="1056">
        <v>0</v>
      </c>
      <c r="Q24" s="1056">
        <v>0</v>
      </c>
    </row>
    <row r="25" spans="1:17" ht="15" thickBot="1" x14ac:dyDescent="0.35">
      <c r="A25" s="735" t="s">
        <v>777</v>
      </c>
      <c r="B25" s="733" t="s">
        <v>757</v>
      </c>
      <c r="C25" s="1056">
        <v>12606434452</v>
      </c>
      <c r="D25" s="1056">
        <v>12412075164</v>
      </c>
      <c r="E25" s="1056">
        <v>194359288</v>
      </c>
      <c r="F25" s="1056">
        <v>0</v>
      </c>
      <c r="G25" s="1056">
        <v>0</v>
      </c>
      <c r="H25" s="1056">
        <v>0</v>
      </c>
      <c r="I25" s="1054">
        <v>436406</v>
      </c>
      <c r="J25" s="1054">
        <v>423173</v>
      </c>
      <c r="K25" s="1054">
        <v>13233</v>
      </c>
      <c r="L25" s="1054">
        <v>0</v>
      </c>
      <c r="M25" s="1054">
        <v>0</v>
      </c>
      <c r="N25" s="1054">
        <v>0</v>
      </c>
      <c r="O25" s="1057"/>
      <c r="P25" s="1056">
        <v>843213073</v>
      </c>
      <c r="Q25" s="1056">
        <v>0</v>
      </c>
    </row>
    <row r="26" spans="1:17" ht="15" thickBot="1" x14ac:dyDescent="0.35">
      <c r="A26" s="735" t="s">
        <v>778</v>
      </c>
      <c r="B26" s="733" t="s">
        <v>759</v>
      </c>
      <c r="C26" s="1056">
        <v>2428896688</v>
      </c>
      <c r="D26" s="1056">
        <v>2428896688</v>
      </c>
      <c r="E26" s="1056">
        <v>0</v>
      </c>
      <c r="F26" s="1056">
        <v>0</v>
      </c>
      <c r="G26" s="1056">
        <v>0</v>
      </c>
      <c r="H26" s="1056">
        <v>0</v>
      </c>
      <c r="I26" s="1054">
        <v>606112</v>
      </c>
      <c r="J26" s="1054">
        <v>606112</v>
      </c>
      <c r="K26" s="1054">
        <v>0</v>
      </c>
      <c r="L26" s="1054">
        <v>0</v>
      </c>
      <c r="M26" s="1054">
        <v>0</v>
      </c>
      <c r="N26" s="1054">
        <v>0</v>
      </c>
      <c r="O26" s="1057"/>
      <c r="P26" s="1056">
        <v>0</v>
      </c>
      <c r="Q26" s="1056">
        <v>0</v>
      </c>
    </row>
    <row r="27" spans="1:17" ht="15" thickBot="1" x14ac:dyDescent="0.35">
      <c r="A27" s="735" t="s">
        <v>779</v>
      </c>
      <c r="B27" s="733" t="s">
        <v>761</v>
      </c>
      <c r="C27" s="1056">
        <v>9800785167</v>
      </c>
      <c r="D27" s="1056">
        <v>9003168728</v>
      </c>
      <c r="E27" s="1056">
        <v>797616439</v>
      </c>
      <c r="F27" s="1056">
        <v>0</v>
      </c>
      <c r="G27" s="1056">
        <v>0</v>
      </c>
      <c r="H27" s="1056">
        <v>0</v>
      </c>
      <c r="I27" s="1054">
        <v>1743736</v>
      </c>
      <c r="J27" s="1054">
        <v>1666622</v>
      </c>
      <c r="K27" s="1054">
        <v>77114</v>
      </c>
      <c r="L27" s="1054">
        <v>0</v>
      </c>
      <c r="M27" s="1054">
        <v>0</v>
      </c>
      <c r="N27" s="1054">
        <v>0</v>
      </c>
      <c r="O27" s="1057"/>
      <c r="P27" s="1056">
        <v>763793497</v>
      </c>
      <c r="Q27" s="1056">
        <v>0</v>
      </c>
    </row>
    <row r="28" spans="1:17" ht="15" thickBot="1" x14ac:dyDescent="0.35">
      <c r="A28" s="735" t="s">
        <v>780</v>
      </c>
      <c r="B28" s="733" t="s">
        <v>763</v>
      </c>
      <c r="C28" s="1056">
        <v>149099361439</v>
      </c>
      <c r="D28" s="1056">
        <v>115204541385</v>
      </c>
      <c r="E28" s="1056">
        <v>33875998935</v>
      </c>
      <c r="F28" s="1056">
        <v>426546413</v>
      </c>
      <c r="G28" s="1056">
        <v>0</v>
      </c>
      <c r="H28" s="1056">
        <v>424212167</v>
      </c>
      <c r="I28" s="1054">
        <v>273091390</v>
      </c>
      <c r="J28" s="1054">
        <v>103243882</v>
      </c>
      <c r="K28" s="1054">
        <v>169796489</v>
      </c>
      <c r="L28" s="1054">
        <v>52107693</v>
      </c>
      <c r="M28" s="1054">
        <v>0</v>
      </c>
      <c r="N28" s="1054">
        <v>52107693</v>
      </c>
      <c r="O28" s="1057"/>
      <c r="P28" s="1056">
        <v>35533922849</v>
      </c>
      <c r="Q28" s="1056">
        <v>196921906</v>
      </c>
    </row>
    <row r="29" spans="1:17" ht="15" thickBot="1" x14ac:dyDescent="0.35">
      <c r="A29" s="735" t="s">
        <v>781</v>
      </c>
      <c r="B29" s="733" t="s">
        <v>767</v>
      </c>
      <c r="C29" s="1056">
        <v>51903122315</v>
      </c>
      <c r="D29" s="1056">
        <v>48969451895</v>
      </c>
      <c r="E29" s="1056">
        <v>2927207001</v>
      </c>
      <c r="F29" s="1056">
        <v>16588613</v>
      </c>
      <c r="G29" s="1056">
        <v>0</v>
      </c>
      <c r="H29" s="1056">
        <v>16394217</v>
      </c>
      <c r="I29" s="1054">
        <v>62758243</v>
      </c>
      <c r="J29" s="1054">
        <v>39913941</v>
      </c>
      <c r="K29" s="1054">
        <v>22823516</v>
      </c>
      <c r="L29" s="1054">
        <v>568504</v>
      </c>
      <c r="M29" s="1054">
        <v>0</v>
      </c>
      <c r="N29" s="1054">
        <v>568504</v>
      </c>
      <c r="O29" s="1057"/>
      <c r="P29" s="1056">
        <v>11665231878</v>
      </c>
      <c r="Q29" s="1056">
        <v>5422484</v>
      </c>
    </row>
    <row r="30" spans="1:17" ht="15" thickBot="1" x14ac:dyDescent="0.35">
      <c r="A30" s="738" t="s">
        <v>782</v>
      </c>
      <c r="B30" s="601" t="s">
        <v>42</v>
      </c>
      <c r="C30" s="1056">
        <v>1939279529131</v>
      </c>
      <c r="D30" s="1056">
        <v>1743981078609</v>
      </c>
      <c r="E30" s="1056">
        <v>195160327706</v>
      </c>
      <c r="F30" s="1056">
        <v>16254830029</v>
      </c>
      <c r="G30" s="1056">
        <v>0</v>
      </c>
      <c r="H30" s="1056">
        <v>16002169487</v>
      </c>
      <c r="I30" s="1056">
        <v>-4738772524</v>
      </c>
      <c r="J30" s="1056">
        <v>-572398605</v>
      </c>
      <c r="K30" s="1056">
        <v>-4162481648</v>
      </c>
      <c r="L30" s="1056">
        <v>-6454989972</v>
      </c>
      <c r="M30" s="1056">
        <v>0</v>
      </c>
      <c r="N30" s="1056">
        <v>-6420902193</v>
      </c>
      <c r="O30" s="1056">
        <v>-149608986</v>
      </c>
      <c r="P30" s="1056">
        <v>1174928268753</v>
      </c>
      <c r="Q30" s="1056">
        <v>6465936528</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47" fitToHeight="0" orientation="landscape" r:id="rId1"/>
  <headerFooter>
    <oddHeader>&amp;C&amp;"Calibri"&amp;10&amp;K000000Public&amp;1#_x000D_&amp;"Calibri"&amp;11&amp;K000000&amp;"Calibri"&amp;11&amp;K000000CS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FE1D8-B9B8-4F4B-ACB8-0FF991651C87}">
  <sheetPr codeName="List43">
    <tabColor rgb="FF92D050"/>
    <pageSetUpPr fitToPage="1"/>
  </sheetPr>
  <dimension ref="B2:I9"/>
  <sheetViews>
    <sheetView showGridLines="0" view="pageLayout" zoomScaleNormal="100" workbookViewId="0">
      <selection activeCell="B5" sqref="B5"/>
    </sheetView>
  </sheetViews>
  <sheetFormatPr defaultRowHeight="14.4" x14ac:dyDescent="0.3"/>
  <cols>
    <col min="1" max="1" width="7.109375" customWidth="1"/>
    <col min="2" max="2" width="6.109375" customWidth="1"/>
    <col min="3" max="3" width="27" customWidth="1"/>
    <col min="4" max="4" width="18.5546875" bestFit="1" customWidth="1"/>
    <col min="5" max="5" width="18.33203125" customWidth="1"/>
    <col min="6" max="6" width="21.88671875" customWidth="1"/>
    <col min="7" max="7" width="13.109375" customWidth="1"/>
    <col min="8" max="8" width="11.44140625" customWidth="1"/>
    <col min="9" max="9" width="20.33203125" bestFit="1" customWidth="1"/>
  </cols>
  <sheetData>
    <row r="2" spans="2:9" ht="18" x14ac:dyDescent="0.3">
      <c r="B2" s="577" t="s">
        <v>723</v>
      </c>
    </row>
    <row r="3" spans="2:9" x14ac:dyDescent="0.3">
      <c r="B3" s="172"/>
    </row>
    <row r="4" spans="2:9" x14ac:dyDescent="0.3">
      <c r="B4" s="172"/>
      <c r="D4" s="822" t="s">
        <v>6</v>
      </c>
      <c r="E4" s="822" t="s">
        <v>7</v>
      </c>
      <c r="F4" s="822" t="s">
        <v>8</v>
      </c>
      <c r="G4" s="822" t="s">
        <v>43</v>
      </c>
      <c r="H4" s="822" t="s">
        <v>44</v>
      </c>
      <c r="I4" s="822" t="s">
        <v>164</v>
      </c>
    </row>
    <row r="5" spans="2:9" x14ac:dyDescent="0.3">
      <c r="D5" s="1293" t="s">
        <v>783</v>
      </c>
      <c r="E5" s="1293"/>
      <c r="F5" s="1293"/>
      <c r="G5" s="1293"/>
      <c r="H5" s="1293"/>
      <c r="I5" s="1293"/>
    </row>
    <row r="6" spans="2:9" ht="42" customHeight="1" x14ac:dyDescent="0.3">
      <c r="D6" s="855" t="s">
        <v>784</v>
      </c>
      <c r="E6" s="855" t="s">
        <v>785</v>
      </c>
      <c r="F6" s="855" t="s">
        <v>786</v>
      </c>
      <c r="G6" s="855" t="s">
        <v>787</v>
      </c>
      <c r="H6" s="855" t="s">
        <v>788</v>
      </c>
      <c r="I6" s="855" t="s">
        <v>42</v>
      </c>
    </row>
    <row r="7" spans="2:9" x14ac:dyDescent="0.3">
      <c r="B7" s="127">
        <v>1</v>
      </c>
      <c r="C7" s="173" t="s">
        <v>754</v>
      </c>
      <c r="D7" s="1058">
        <v>611996775453.90002</v>
      </c>
      <c r="E7" s="1058">
        <v>232835797236.09</v>
      </c>
      <c r="F7" s="1058">
        <v>480817258245.34003</v>
      </c>
      <c r="G7" s="1058"/>
      <c r="H7" s="1058"/>
      <c r="I7" s="1058">
        <f>SUM(D7:H7)</f>
        <v>1325649830935.3301</v>
      </c>
    </row>
    <row r="8" spans="2:9" x14ac:dyDescent="0.3">
      <c r="B8" s="127">
        <v>2</v>
      </c>
      <c r="C8" s="173" t="s">
        <v>769</v>
      </c>
      <c r="D8" s="1058">
        <v>11615140891.1</v>
      </c>
      <c r="E8" s="1058">
        <v>45196104574.910004</v>
      </c>
      <c r="F8" s="1058">
        <v>217021666852.66</v>
      </c>
      <c r="G8" s="1058"/>
      <c r="H8" s="1058"/>
      <c r="I8" s="1058">
        <f>SUM(D8:H8)</f>
        <v>273832912318.67001</v>
      </c>
    </row>
    <row r="9" spans="2:9" x14ac:dyDescent="0.3">
      <c r="B9" s="174">
        <v>3</v>
      </c>
      <c r="C9" s="175" t="s">
        <v>42</v>
      </c>
      <c r="D9" s="1058">
        <f>SUM(D7:D8)</f>
        <v>623611916345</v>
      </c>
      <c r="E9" s="1058">
        <f t="shared" ref="E9:I9" si="0">SUM(E7:E8)</f>
        <v>278031901811</v>
      </c>
      <c r="F9" s="1058">
        <f t="shared" si="0"/>
        <v>697838925098</v>
      </c>
      <c r="G9" s="1058"/>
      <c r="H9" s="1058"/>
      <c r="I9" s="1058">
        <f t="shared" si="0"/>
        <v>1599482743254</v>
      </c>
    </row>
  </sheetData>
  <mergeCells count="1">
    <mergeCell ref="D5:I5"/>
  </mergeCells>
  <pageMargins left="0.70866141732283472" right="0.70866141732283472" top="0.74803149606299213" bottom="0.74803149606299213" header="0.31496062992125984" footer="0.31496062992125984"/>
  <pageSetup paperSize="9" scale="91" orientation="landscape" r:id="rId1"/>
  <headerFooter>
    <oddHeader>&amp;C&amp;"Calibri"&amp;10&amp;K000000Public&amp;1#_x000D_&amp;"Calibri"&amp;11&amp;K000000&amp;"Calibri"&amp;11&amp;K000000CS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A918F-4019-40BE-8B60-6E08354D7355}">
  <sheetPr codeName="List44">
    <tabColor rgb="FF92D050"/>
    <pageSetUpPr fitToPage="1"/>
  </sheetPr>
  <dimension ref="B2:E11"/>
  <sheetViews>
    <sheetView showGridLines="0" view="pageLayout" zoomScaleNormal="110" workbookViewId="0">
      <selection activeCell="B5" sqref="B5"/>
    </sheetView>
  </sheetViews>
  <sheetFormatPr defaultRowHeight="14.4" x14ac:dyDescent="0.3"/>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x14ac:dyDescent="0.3">
      <c r="B2" s="577" t="s">
        <v>724</v>
      </c>
      <c r="C2" s="28"/>
      <c r="D2" s="28"/>
      <c r="E2" s="28"/>
    </row>
    <row r="3" spans="2:5" ht="16.2" thickBot="1" x14ac:dyDescent="0.35">
      <c r="B3" s="177"/>
      <c r="C3" s="178"/>
      <c r="D3" s="178"/>
      <c r="E3" s="28"/>
    </row>
    <row r="4" spans="2:5" ht="16.2" thickBot="1" x14ac:dyDescent="0.35">
      <c r="B4" s="177"/>
      <c r="C4" s="178"/>
      <c r="D4" s="617" t="s">
        <v>6</v>
      </c>
      <c r="E4" s="28"/>
    </row>
    <row r="5" spans="2:5" ht="16.2" thickBot="1" x14ac:dyDescent="0.35">
      <c r="B5" s="177"/>
      <c r="C5" s="178"/>
      <c r="D5" s="618" t="s">
        <v>789</v>
      </c>
      <c r="E5" s="28"/>
    </row>
    <row r="6" spans="2:5" ht="25.5" customHeight="1" thickBot="1" x14ac:dyDescent="0.35">
      <c r="B6" s="610" t="s">
        <v>474</v>
      </c>
      <c r="C6" s="611" t="s">
        <v>790</v>
      </c>
      <c r="D6" s="1059">
        <v>0</v>
      </c>
      <c r="E6" s="28"/>
    </row>
    <row r="7" spans="2:5" ht="25.5" customHeight="1" thickBot="1" x14ac:dyDescent="0.35">
      <c r="B7" s="612" t="s">
        <v>476</v>
      </c>
      <c r="C7" s="613" t="s">
        <v>791</v>
      </c>
      <c r="D7" s="1059">
        <v>0</v>
      </c>
      <c r="E7" s="28"/>
    </row>
    <row r="8" spans="2:5" ht="25.5" customHeight="1" thickBot="1" x14ac:dyDescent="0.35">
      <c r="B8" s="612" t="s">
        <v>756</v>
      </c>
      <c r="C8" s="613" t="s">
        <v>792</v>
      </c>
      <c r="D8" s="1059">
        <v>0</v>
      </c>
      <c r="E8" s="28"/>
    </row>
    <row r="9" spans="2:5" ht="25.5" customHeight="1" thickBot="1" x14ac:dyDescent="0.35">
      <c r="B9" s="612" t="s">
        <v>758</v>
      </c>
      <c r="C9" s="614" t="s">
        <v>793</v>
      </c>
      <c r="D9" s="1059">
        <v>0</v>
      </c>
      <c r="E9" s="28"/>
    </row>
    <row r="10" spans="2:5" ht="25.5" customHeight="1" thickBot="1" x14ac:dyDescent="0.35">
      <c r="B10" s="612" t="s">
        <v>760</v>
      </c>
      <c r="C10" s="614" t="s">
        <v>794</v>
      </c>
      <c r="D10" s="1059">
        <v>0</v>
      </c>
      <c r="E10" s="28"/>
    </row>
    <row r="11" spans="2:5" ht="25.5" customHeight="1" thickBot="1" x14ac:dyDescent="0.35">
      <c r="B11" s="615" t="s">
        <v>762</v>
      </c>
      <c r="C11" s="616" t="s">
        <v>795</v>
      </c>
      <c r="D11" s="1059">
        <v>0</v>
      </c>
      <c r="E11" s="28"/>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22CCB-EE59-4EB9-A6EF-7B0B172406A2}">
  <sheetPr codeName="List45">
    <tabColor rgb="FF92D050"/>
  </sheetPr>
  <dimension ref="A2:E18"/>
  <sheetViews>
    <sheetView showGridLines="0" view="pageLayout" zoomScaleNormal="110" workbookViewId="0">
      <selection activeCell="B5" sqref="B5"/>
    </sheetView>
  </sheetViews>
  <sheetFormatPr defaultRowHeight="14.4" x14ac:dyDescent="0.3"/>
  <cols>
    <col min="1" max="1" width="7" customWidth="1"/>
    <col min="2" max="2" width="4.5546875" customWidth="1"/>
    <col min="3" max="3" width="58.5546875" customWidth="1"/>
    <col min="4" max="4" width="27.44140625" customWidth="1"/>
    <col min="5" max="5" width="29.109375" customWidth="1"/>
    <col min="7" max="7" width="3.44140625" customWidth="1"/>
    <col min="8" max="8" width="54.5546875" customWidth="1"/>
    <col min="9" max="9" width="25" customWidth="1"/>
  </cols>
  <sheetData>
    <row r="2" spans="1:5" ht="17.399999999999999" x14ac:dyDescent="0.35">
      <c r="A2" s="578"/>
      <c r="B2" s="579" t="s">
        <v>725</v>
      </c>
    </row>
    <row r="3" spans="1:5" ht="16.2" thickBot="1" x14ac:dyDescent="0.35">
      <c r="B3" s="146"/>
      <c r="C3" s="836"/>
      <c r="D3" s="836"/>
      <c r="E3" s="179"/>
    </row>
    <row r="4" spans="1:5" ht="16.2" thickBot="1" x14ac:dyDescent="0.35">
      <c r="B4" s="146"/>
      <c r="C4" s="836"/>
      <c r="D4" s="1060" t="s">
        <v>6</v>
      </c>
      <c r="E4" s="1061" t="s">
        <v>7</v>
      </c>
    </row>
    <row r="5" spans="1:5" ht="37.5" customHeight="1" thickBot="1" x14ac:dyDescent="0.35">
      <c r="B5" s="146"/>
      <c r="C5" s="836"/>
      <c r="D5" s="1062" t="s">
        <v>789</v>
      </c>
      <c r="E5" s="1061" t="s">
        <v>796</v>
      </c>
    </row>
    <row r="6" spans="1:5" ht="25.5" customHeight="1" thickBot="1" x14ac:dyDescent="0.35">
      <c r="B6" s="580" t="s">
        <v>474</v>
      </c>
      <c r="C6" s="581" t="s">
        <v>790</v>
      </c>
      <c r="D6" s="1059">
        <v>0</v>
      </c>
      <c r="E6" s="607"/>
    </row>
    <row r="7" spans="1:5" ht="25.5" customHeight="1" thickBot="1" x14ac:dyDescent="0.35">
      <c r="B7" s="1063" t="s">
        <v>476</v>
      </c>
      <c r="C7" s="1064" t="s">
        <v>791</v>
      </c>
      <c r="D7" s="1059">
        <v>0</v>
      </c>
      <c r="E7" s="607"/>
    </row>
    <row r="8" spans="1:5" ht="25.5" customHeight="1" thickBot="1" x14ac:dyDescent="0.35">
      <c r="B8" s="1063" t="s">
        <v>756</v>
      </c>
      <c r="C8" s="1064" t="s">
        <v>792</v>
      </c>
      <c r="D8" s="1059">
        <v>0</v>
      </c>
      <c r="E8" s="607"/>
    </row>
    <row r="9" spans="1:5" ht="25.5" customHeight="1" thickBot="1" x14ac:dyDescent="0.35">
      <c r="B9" s="1063" t="s">
        <v>758</v>
      </c>
      <c r="C9" s="1065" t="s">
        <v>797</v>
      </c>
      <c r="D9" s="1059">
        <v>0</v>
      </c>
      <c r="E9" s="607"/>
    </row>
    <row r="10" spans="1:5" ht="25.5" customHeight="1" thickBot="1" x14ac:dyDescent="0.35">
      <c r="B10" s="1063" t="s">
        <v>760</v>
      </c>
      <c r="C10" s="1065" t="s">
        <v>798</v>
      </c>
      <c r="D10" s="1059">
        <v>0</v>
      </c>
      <c r="E10" s="607"/>
    </row>
    <row r="11" spans="1:5" ht="25.5" customHeight="1" thickBot="1" x14ac:dyDescent="0.35">
      <c r="B11" s="1063" t="s">
        <v>762</v>
      </c>
      <c r="C11" s="1065" t="s">
        <v>799</v>
      </c>
      <c r="D11" s="1059">
        <v>0</v>
      </c>
      <c r="E11" s="1066">
        <v>0</v>
      </c>
    </row>
    <row r="12" spans="1:5" ht="25.5" customHeight="1" thickBot="1" x14ac:dyDescent="0.35">
      <c r="B12" s="1063" t="s">
        <v>764</v>
      </c>
      <c r="C12" s="1065" t="s">
        <v>800</v>
      </c>
      <c r="D12" s="1059">
        <v>0</v>
      </c>
      <c r="E12" s="1066">
        <v>0</v>
      </c>
    </row>
    <row r="13" spans="1:5" ht="25.5" customHeight="1" thickBot="1" x14ac:dyDescent="0.35">
      <c r="B13" s="1063" t="s">
        <v>766</v>
      </c>
      <c r="C13" s="1065" t="s">
        <v>801</v>
      </c>
      <c r="D13" s="1059">
        <v>0</v>
      </c>
      <c r="E13" s="1066">
        <v>0</v>
      </c>
    </row>
    <row r="14" spans="1:5" ht="25.5" customHeight="1" thickBot="1" x14ac:dyDescent="0.35">
      <c r="B14" s="1063" t="s">
        <v>768</v>
      </c>
      <c r="C14" s="1065" t="s">
        <v>802</v>
      </c>
      <c r="D14" s="1059">
        <v>0</v>
      </c>
      <c r="E14" s="1066">
        <v>0</v>
      </c>
    </row>
    <row r="15" spans="1:5" ht="25.5" customHeight="1" thickBot="1" x14ac:dyDescent="0.35">
      <c r="B15" s="1063" t="s">
        <v>770</v>
      </c>
      <c r="C15" s="1065" t="s">
        <v>793</v>
      </c>
      <c r="D15" s="1059">
        <v>0</v>
      </c>
      <c r="E15" s="607"/>
    </row>
    <row r="16" spans="1:5" ht="25.5" customHeight="1" thickBot="1" x14ac:dyDescent="0.35">
      <c r="B16" s="1063" t="s">
        <v>771</v>
      </c>
      <c r="C16" s="1065" t="s">
        <v>794</v>
      </c>
      <c r="D16" s="1059">
        <v>0</v>
      </c>
      <c r="E16" s="607"/>
    </row>
    <row r="17" spans="2:5" ht="25.5" customHeight="1" thickBot="1" x14ac:dyDescent="0.35">
      <c r="B17" s="582" t="s">
        <v>772</v>
      </c>
      <c r="C17" s="583" t="s">
        <v>803</v>
      </c>
      <c r="D17" s="1059">
        <v>0</v>
      </c>
      <c r="E17" s="609"/>
    </row>
    <row r="18" spans="2:5" ht="25.5" customHeight="1" thickBot="1" x14ac:dyDescent="0.35">
      <c r="B18" s="584" t="s">
        <v>773</v>
      </c>
      <c r="C18" s="585" t="s">
        <v>795</v>
      </c>
      <c r="D18" s="1059">
        <v>0</v>
      </c>
      <c r="E18" s="607"/>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EE62B-E1E1-4E2B-9DF6-94DC145FD743}">
  <sheetPr codeName="List46">
    <tabColor rgb="FF92D050"/>
    <pageSetUpPr fitToPage="1"/>
  </sheetPr>
  <dimension ref="A1:J17"/>
  <sheetViews>
    <sheetView showGridLines="0" view="pageLayout" topLeftCell="A6" zoomScaleNormal="100" workbookViewId="0">
      <selection activeCell="B5" sqref="B5"/>
    </sheetView>
  </sheetViews>
  <sheetFormatPr defaultRowHeight="14.4" x14ac:dyDescent="0.3"/>
  <cols>
    <col min="2" max="2" width="26" customWidth="1"/>
    <col min="3" max="3" width="14.6640625" customWidth="1"/>
    <col min="4" max="4" width="14" customWidth="1"/>
    <col min="5" max="6" width="13.33203125" customWidth="1"/>
    <col min="7" max="7" width="14.44140625" customWidth="1"/>
    <col min="8" max="8" width="17" customWidth="1"/>
    <col min="9" max="9" width="17.88671875" customWidth="1"/>
    <col min="10" max="10" width="18.5546875" customWidth="1"/>
  </cols>
  <sheetData>
    <row r="1" spans="1:10" ht="18" x14ac:dyDescent="0.3">
      <c r="A1" s="577" t="s">
        <v>726</v>
      </c>
    </row>
    <row r="2" spans="1:10" ht="16.2" thickBot="1" x14ac:dyDescent="0.35">
      <c r="A2" s="146"/>
      <c r="B2" s="836"/>
      <c r="C2" s="836"/>
      <c r="D2" s="836"/>
      <c r="E2" s="836"/>
      <c r="F2" s="836"/>
      <c r="G2" s="836"/>
      <c r="H2" s="836"/>
      <c r="I2" s="836"/>
      <c r="J2" s="836"/>
    </row>
    <row r="3" spans="1:10" ht="23.25" customHeight="1" thickBot="1" x14ac:dyDescent="0.35">
      <c r="A3" s="827"/>
      <c r="B3" s="827"/>
      <c r="C3" s="586" t="s">
        <v>6</v>
      </c>
      <c r="D3" s="823" t="s">
        <v>7</v>
      </c>
      <c r="E3" s="823" t="s">
        <v>8</v>
      </c>
      <c r="F3" s="823" t="s">
        <v>43</v>
      </c>
      <c r="G3" s="823" t="s">
        <v>44</v>
      </c>
      <c r="H3" s="823" t="s">
        <v>164</v>
      </c>
      <c r="I3" s="823" t="s">
        <v>165</v>
      </c>
      <c r="J3" s="823" t="s">
        <v>199</v>
      </c>
    </row>
    <row r="4" spans="1:10" ht="48.75" customHeight="1" thickBot="1" x14ac:dyDescent="0.35">
      <c r="A4" s="827"/>
      <c r="B4" s="827"/>
      <c r="C4" s="1351" t="s">
        <v>804</v>
      </c>
      <c r="D4" s="1352"/>
      <c r="E4" s="1352"/>
      <c r="F4" s="1353"/>
      <c r="G4" s="1354" t="s">
        <v>744</v>
      </c>
      <c r="H4" s="1355"/>
      <c r="I4" s="1356" t="s">
        <v>805</v>
      </c>
      <c r="J4" s="1357"/>
    </row>
    <row r="5" spans="1:10" ht="16.2" thickBot="1" x14ac:dyDescent="0.35">
      <c r="A5" s="827"/>
      <c r="B5" s="827"/>
      <c r="C5" s="1358" t="s">
        <v>806</v>
      </c>
      <c r="D5" s="1360" t="s">
        <v>807</v>
      </c>
      <c r="E5" s="1361"/>
      <c r="F5" s="1362"/>
      <c r="G5" s="1363" t="s">
        <v>808</v>
      </c>
      <c r="H5" s="1363" t="s">
        <v>809</v>
      </c>
      <c r="I5" s="826"/>
      <c r="J5" s="1363" t="s">
        <v>810</v>
      </c>
    </row>
    <row r="6" spans="1:10" ht="66.75" customHeight="1" thickBot="1" x14ac:dyDescent="0.35">
      <c r="A6" s="827"/>
      <c r="B6" s="827"/>
      <c r="C6" s="1359"/>
      <c r="D6" s="587"/>
      <c r="E6" s="588" t="s">
        <v>811</v>
      </c>
      <c r="F6" s="825" t="s">
        <v>812</v>
      </c>
      <c r="G6" s="1364"/>
      <c r="H6" s="1364"/>
      <c r="I6" s="589"/>
      <c r="J6" s="1365"/>
    </row>
    <row r="7" spans="1:10" ht="28.2" thickBot="1" x14ac:dyDescent="0.35">
      <c r="A7" s="590" t="s">
        <v>752</v>
      </c>
      <c r="B7" s="838" t="s">
        <v>753</v>
      </c>
      <c r="C7" s="1067">
        <v>0</v>
      </c>
      <c r="D7" s="1067">
        <v>0</v>
      </c>
      <c r="E7" s="1067">
        <v>0</v>
      </c>
      <c r="F7" s="1067">
        <v>0</v>
      </c>
      <c r="G7" s="1067">
        <v>0</v>
      </c>
      <c r="H7" s="1067">
        <v>0</v>
      </c>
      <c r="I7" s="1068">
        <v>0</v>
      </c>
      <c r="J7" s="1068">
        <v>0</v>
      </c>
    </row>
    <row r="8" spans="1:10" ht="15" thickBot="1" x14ac:dyDescent="0.35">
      <c r="A8" s="590" t="s">
        <v>474</v>
      </c>
      <c r="B8" s="838" t="s">
        <v>754</v>
      </c>
      <c r="C8" s="1067">
        <v>2792211669</v>
      </c>
      <c r="D8" s="1067">
        <v>6024621817</v>
      </c>
      <c r="E8" s="1067">
        <v>6024621817</v>
      </c>
      <c r="F8" s="1067">
        <v>6024621817</v>
      </c>
      <c r="G8" s="1067">
        <v>-68989247</v>
      </c>
      <c r="H8" s="1067">
        <v>-2549268995</v>
      </c>
      <c r="I8" s="1068">
        <v>4906958136</v>
      </c>
      <c r="J8" s="1068">
        <v>2896960996</v>
      </c>
    </row>
    <row r="9" spans="1:10" ht="15" thickBot="1" x14ac:dyDescent="0.35">
      <c r="A9" s="591" t="s">
        <v>476</v>
      </c>
      <c r="B9" s="592" t="s">
        <v>755</v>
      </c>
      <c r="C9" s="1067">
        <v>0</v>
      </c>
      <c r="D9" s="1067">
        <v>0</v>
      </c>
      <c r="E9" s="1067">
        <v>0</v>
      </c>
      <c r="F9" s="1067">
        <v>0</v>
      </c>
      <c r="G9" s="1067">
        <v>0</v>
      </c>
      <c r="H9" s="1067">
        <v>0</v>
      </c>
      <c r="I9" s="1068">
        <v>0</v>
      </c>
      <c r="J9" s="1068">
        <v>0</v>
      </c>
    </row>
    <row r="10" spans="1:10" ht="15" thickBot="1" x14ac:dyDescent="0.35">
      <c r="A10" s="591" t="s">
        <v>756</v>
      </c>
      <c r="B10" s="592" t="s">
        <v>757</v>
      </c>
      <c r="C10" s="1067">
        <v>0</v>
      </c>
      <c r="D10" s="1067">
        <v>0</v>
      </c>
      <c r="E10" s="1067">
        <v>0</v>
      </c>
      <c r="F10" s="1067">
        <v>0</v>
      </c>
      <c r="G10" s="1067">
        <v>0</v>
      </c>
      <c r="H10" s="1067">
        <v>0</v>
      </c>
      <c r="I10" s="1068">
        <v>0</v>
      </c>
      <c r="J10" s="1068">
        <v>0</v>
      </c>
    </row>
    <row r="11" spans="1:10" ht="15" thickBot="1" x14ac:dyDescent="0.35">
      <c r="A11" s="591" t="s">
        <v>758</v>
      </c>
      <c r="B11" s="592" t="s">
        <v>759</v>
      </c>
      <c r="C11" s="1067">
        <v>0</v>
      </c>
      <c r="D11" s="1067">
        <v>0</v>
      </c>
      <c r="E11" s="1067">
        <v>0</v>
      </c>
      <c r="F11" s="1067">
        <v>0</v>
      </c>
      <c r="G11" s="1067">
        <v>0</v>
      </c>
      <c r="H11" s="1067">
        <v>0</v>
      </c>
      <c r="I11" s="1068">
        <v>0</v>
      </c>
      <c r="J11" s="1068">
        <v>0</v>
      </c>
    </row>
    <row r="12" spans="1:10" ht="15" thickBot="1" x14ac:dyDescent="0.35">
      <c r="A12" s="591" t="s">
        <v>760</v>
      </c>
      <c r="B12" s="592" t="s">
        <v>761</v>
      </c>
      <c r="C12" s="1067">
        <v>0</v>
      </c>
      <c r="D12" s="1067">
        <v>0</v>
      </c>
      <c r="E12" s="1067">
        <v>0</v>
      </c>
      <c r="F12" s="1067">
        <v>0</v>
      </c>
      <c r="G12" s="1067">
        <v>0</v>
      </c>
      <c r="H12" s="1067">
        <v>0</v>
      </c>
      <c r="I12" s="1068">
        <v>0</v>
      </c>
      <c r="J12" s="1068">
        <v>0</v>
      </c>
    </row>
    <row r="13" spans="1:10" ht="15" thickBot="1" x14ac:dyDescent="0.35">
      <c r="A13" s="591" t="s">
        <v>762</v>
      </c>
      <c r="B13" s="592" t="s">
        <v>763</v>
      </c>
      <c r="C13" s="1067">
        <v>783872916</v>
      </c>
      <c r="D13" s="1067">
        <v>3984211407</v>
      </c>
      <c r="E13" s="1067">
        <v>3984211407</v>
      </c>
      <c r="F13" s="1067">
        <v>3984211407</v>
      </c>
      <c r="G13" s="1067">
        <v>-33910533</v>
      </c>
      <c r="H13" s="1067">
        <v>-1864527896</v>
      </c>
      <c r="I13" s="1068">
        <v>2379622592</v>
      </c>
      <c r="J13" s="1068">
        <v>1871872195</v>
      </c>
    </row>
    <row r="14" spans="1:10" ht="15" thickBot="1" x14ac:dyDescent="0.35">
      <c r="A14" s="591" t="s">
        <v>764</v>
      </c>
      <c r="B14" s="592" t="s">
        <v>767</v>
      </c>
      <c r="C14" s="1067">
        <v>2008338753</v>
      </c>
      <c r="D14" s="1067">
        <v>2040410410</v>
      </c>
      <c r="E14" s="1067">
        <v>2040410410</v>
      </c>
      <c r="F14" s="1067">
        <v>2040410410</v>
      </c>
      <c r="G14" s="1067">
        <v>-35078714</v>
      </c>
      <c r="H14" s="1067">
        <v>-684741099</v>
      </c>
      <c r="I14" s="1068">
        <v>2527335544</v>
      </c>
      <c r="J14" s="1068">
        <v>1025088801</v>
      </c>
    </row>
    <row r="15" spans="1:10" ht="15" thickBot="1" x14ac:dyDescent="0.35">
      <c r="A15" s="593" t="s">
        <v>766</v>
      </c>
      <c r="B15" s="594" t="s">
        <v>769</v>
      </c>
      <c r="C15" s="1067">
        <v>0</v>
      </c>
      <c r="D15" s="1067">
        <v>0</v>
      </c>
      <c r="E15" s="1067">
        <v>0</v>
      </c>
      <c r="F15" s="1067">
        <v>0</v>
      </c>
      <c r="G15" s="1067">
        <v>0</v>
      </c>
      <c r="H15" s="1067">
        <v>0</v>
      </c>
      <c r="I15" s="1068">
        <v>0</v>
      </c>
      <c r="J15" s="1068">
        <v>0</v>
      </c>
    </row>
    <row r="16" spans="1:10" ht="15" thickBot="1" x14ac:dyDescent="0.35">
      <c r="A16" s="593" t="s">
        <v>768</v>
      </c>
      <c r="B16" s="594" t="s">
        <v>813</v>
      </c>
      <c r="C16" s="1067">
        <v>4335684</v>
      </c>
      <c r="D16" s="1067">
        <v>15219923</v>
      </c>
      <c r="E16" s="1067">
        <v>15219923</v>
      </c>
      <c r="F16" s="1067">
        <v>15219923</v>
      </c>
      <c r="G16" s="1067">
        <v>12475</v>
      </c>
      <c r="H16" s="1067">
        <v>0</v>
      </c>
      <c r="I16" s="1068">
        <v>10663530</v>
      </c>
      <c r="J16" s="1068">
        <v>9618531</v>
      </c>
    </row>
    <row r="17" spans="1:10" ht="15" thickBot="1" x14ac:dyDescent="0.35">
      <c r="A17" s="595">
        <v>100</v>
      </c>
      <c r="B17" s="596" t="s">
        <v>42</v>
      </c>
      <c r="C17" s="1067">
        <v>2796547353</v>
      </c>
      <c r="D17" s="1067">
        <v>6039841740</v>
      </c>
      <c r="E17" s="1067">
        <v>6039841740</v>
      </c>
      <c r="F17" s="1067">
        <v>6039841740</v>
      </c>
      <c r="G17" s="1067">
        <v>-68976772</v>
      </c>
      <c r="H17" s="1067">
        <v>-2549268995</v>
      </c>
      <c r="I17" s="1067">
        <v>4917621666</v>
      </c>
      <c r="J17" s="1067">
        <v>2906579527</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&amp;C&amp;"Calibri"&amp;10&amp;K000000Public&amp;1#_x000D_&amp;"Calibri"&amp;11&amp;K000000&amp;"Calibri"&amp;11&amp;K000000CS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3289E-5277-49C1-879F-175A91F18BCB}">
  <sheetPr codeName="List47">
    <tabColor rgb="FF92D050"/>
  </sheetPr>
  <dimension ref="B2:D9"/>
  <sheetViews>
    <sheetView showGridLines="0" view="pageLayout" topLeftCell="A5" zoomScaleNormal="100" workbookViewId="0">
      <selection activeCell="B5" sqref="B5"/>
    </sheetView>
  </sheetViews>
  <sheetFormatPr defaultRowHeight="14.4" x14ac:dyDescent="0.3"/>
  <cols>
    <col min="2" max="2" width="4.44140625" customWidth="1"/>
    <col min="3" max="3" width="41.88671875" customWidth="1"/>
    <col min="4" max="4" width="49.44140625" customWidth="1"/>
  </cols>
  <sheetData>
    <row r="2" spans="2:4" ht="18" x14ac:dyDescent="0.3">
      <c r="B2" s="577" t="s">
        <v>727</v>
      </c>
    </row>
    <row r="3" spans="2:4" ht="16.2" thickBot="1" x14ac:dyDescent="0.35">
      <c r="B3" s="146"/>
      <c r="C3" s="836"/>
      <c r="D3" s="836"/>
    </row>
    <row r="4" spans="2:4" ht="16.2" thickBot="1" x14ac:dyDescent="0.35">
      <c r="B4" s="827"/>
      <c r="C4" s="827"/>
      <c r="D4" s="1060" t="s">
        <v>6</v>
      </c>
    </row>
    <row r="5" spans="2:4" ht="36" customHeight="1" x14ac:dyDescent="0.3">
      <c r="B5" s="827"/>
      <c r="C5" s="827"/>
      <c r="D5" s="1366" t="s">
        <v>814</v>
      </c>
    </row>
    <row r="6" spans="2:4" ht="16.2" thickBot="1" x14ac:dyDescent="0.35">
      <c r="B6" s="827"/>
      <c r="C6" s="827"/>
      <c r="D6" s="1367"/>
    </row>
    <row r="7" spans="2:4" ht="29.25" customHeight="1" thickBot="1" x14ac:dyDescent="0.35">
      <c r="B7" s="1069" t="s">
        <v>474</v>
      </c>
      <c r="C7" s="1070" t="s">
        <v>815</v>
      </c>
      <c r="D7" s="1071">
        <v>0</v>
      </c>
    </row>
    <row r="8" spans="2:4" ht="50.25" customHeight="1" thickBot="1" x14ac:dyDescent="0.35">
      <c r="B8" s="1063" t="s">
        <v>476</v>
      </c>
      <c r="C8" s="1064" t="s">
        <v>816</v>
      </c>
      <c r="D8" s="1071">
        <v>0</v>
      </c>
    </row>
    <row r="9" spans="2:4" ht="63" customHeight="1" x14ac:dyDescent="0.3">
      <c r="B9" s="1368"/>
      <c r="C9" s="1368"/>
      <c r="D9" s="1368"/>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C6C03-C32C-4AF4-8E05-1722AC710FA2}">
  <sheetPr codeName="List48">
    <tabColor rgb="FF92D050"/>
    <pageSetUpPr fitToPage="1"/>
  </sheetPr>
  <dimension ref="A1:N31"/>
  <sheetViews>
    <sheetView showGridLines="0" view="pageLayout" topLeftCell="A2" zoomScale="85" zoomScaleNormal="100" zoomScalePageLayoutView="85" workbookViewId="0">
      <selection activeCell="B5" sqref="B5"/>
    </sheetView>
  </sheetViews>
  <sheetFormatPr defaultRowHeight="14.4" x14ac:dyDescent="0.3"/>
  <cols>
    <col min="2" max="2" width="24.88671875" customWidth="1"/>
    <col min="3" max="14" width="17.33203125" customWidth="1"/>
  </cols>
  <sheetData>
    <row r="1" spans="1:14" ht="17.399999999999999" x14ac:dyDescent="0.3">
      <c r="A1" s="579" t="s">
        <v>728</v>
      </c>
    </row>
    <row r="2" spans="1:14" ht="16.2" thickBot="1" x14ac:dyDescent="0.35">
      <c r="A2" s="146"/>
      <c r="B2" s="836"/>
      <c r="C2" s="836"/>
      <c r="D2" s="836"/>
      <c r="E2" s="836"/>
      <c r="F2" s="836"/>
      <c r="G2" s="836"/>
      <c r="H2" s="836"/>
      <c r="I2" s="836"/>
      <c r="J2" s="836"/>
      <c r="K2" s="836"/>
      <c r="L2" s="836"/>
      <c r="M2" s="836"/>
      <c r="N2" s="836"/>
    </row>
    <row r="3" spans="1:14" ht="16.2" thickBot="1" x14ac:dyDescent="0.35">
      <c r="A3" s="827"/>
      <c r="B3" s="827"/>
      <c r="C3" s="586" t="s">
        <v>6</v>
      </c>
      <c r="D3" s="823" t="s">
        <v>7</v>
      </c>
      <c r="E3" s="823" t="s">
        <v>8</v>
      </c>
      <c r="F3" s="823" t="s">
        <v>43</v>
      </c>
      <c r="G3" s="823" t="s">
        <v>44</v>
      </c>
      <c r="H3" s="823" t="s">
        <v>164</v>
      </c>
      <c r="I3" s="823" t="s">
        <v>165</v>
      </c>
      <c r="J3" s="823" t="s">
        <v>199</v>
      </c>
      <c r="K3" s="823" t="s">
        <v>454</v>
      </c>
      <c r="L3" s="823" t="s">
        <v>455</v>
      </c>
      <c r="M3" s="823" t="s">
        <v>456</v>
      </c>
      <c r="N3" s="823" t="s">
        <v>457</v>
      </c>
    </row>
    <row r="4" spans="1:14" ht="16.2" thickBot="1" x14ac:dyDescent="0.35">
      <c r="A4" s="827"/>
      <c r="B4" s="827"/>
      <c r="C4" s="1354" t="s">
        <v>743</v>
      </c>
      <c r="D4" s="1373"/>
      <c r="E4" s="1373"/>
      <c r="F4" s="1373"/>
      <c r="G4" s="1373"/>
      <c r="H4" s="1373"/>
      <c r="I4" s="1373"/>
      <c r="J4" s="1373"/>
      <c r="K4" s="1373"/>
      <c r="L4" s="1373"/>
      <c r="M4" s="1373"/>
      <c r="N4" s="1374"/>
    </row>
    <row r="5" spans="1:14" ht="16.2" thickBot="1" x14ac:dyDescent="0.35">
      <c r="A5" s="827"/>
      <c r="B5" s="827"/>
      <c r="C5" s="1360" t="s">
        <v>747</v>
      </c>
      <c r="D5" s="1361"/>
      <c r="E5" s="1357"/>
      <c r="F5" s="1356" t="s">
        <v>748</v>
      </c>
      <c r="G5" s="1361"/>
      <c r="H5" s="1361"/>
      <c r="I5" s="1361"/>
      <c r="J5" s="1361"/>
      <c r="K5" s="1361"/>
      <c r="L5" s="1361"/>
      <c r="M5" s="1361"/>
      <c r="N5" s="1362"/>
    </row>
    <row r="6" spans="1:14" x14ac:dyDescent="0.3">
      <c r="A6" s="1369"/>
      <c r="B6" s="1370"/>
      <c r="C6" s="1371"/>
      <c r="D6" s="1363" t="s">
        <v>817</v>
      </c>
      <c r="E6" s="1363" t="s">
        <v>818</v>
      </c>
      <c r="F6" s="1371"/>
      <c r="G6" s="1363" t="s">
        <v>819</v>
      </c>
      <c r="H6" s="1363" t="s">
        <v>820</v>
      </c>
      <c r="I6" s="1363" t="s">
        <v>821</v>
      </c>
      <c r="J6" s="1363" t="s">
        <v>822</v>
      </c>
      <c r="K6" s="1363" t="s">
        <v>823</v>
      </c>
      <c r="L6" s="1363" t="s">
        <v>824</v>
      </c>
      <c r="M6" s="1363" t="s">
        <v>825</v>
      </c>
      <c r="N6" s="1363" t="s">
        <v>811</v>
      </c>
    </row>
    <row r="7" spans="1:14" x14ac:dyDescent="0.3">
      <c r="A7" s="1369"/>
      <c r="B7" s="1370"/>
      <c r="C7" s="1371"/>
      <c r="D7" s="1372"/>
      <c r="E7" s="1372"/>
      <c r="F7" s="1371"/>
      <c r="G7" s="1372"/>
      <c r="H7" s="1372"/>
      <c r="I7" s="1372"/>
      <c r="J7" s="1372"/>
      <c r="K7" s="1372"/>
      <c r="L7" s="1372"/>
      <c r="M7" s="1372"/>
      <c r="N7" s="1372"/>
    </row>
    <row r="8" spans="1:14" ht="74.25" customHeight="1" thickBot="1" x14ac:dyDescent="0.35">
      <c r="A8" s="827"/>
      <c r="B8" s="827"/>
      <c r="C8" s="824"/>
      <c r="D8" s="1365"/>
      <c r="E8" s="1365"/>
      <c r="F8" s="1375"/>
      <c r="G8" s="1365"/>
      <c r="H8" s="1364"/>
      <c r="I8" s="1364"/>
      <c r="J8" s="1364"/>
      <c r="K8" s="1364"/>
      <c r="L8" s="1364"/>
      <c r="M8" s="1364"/>
      <c r="N8" s="1364"/>
    </row>
    <row r="9" spans="1:14" ht="28.2" thickBot="1" x14ac:dyDescent="0.35">
      <c r="A9" s="590" t="s">
        <v>752</v>
      </c>
      <c r="B9" s="838" t="s">
        <v>753</v>
      </c>
      <c r="C9" s="1072">
        <v>53683839633</v>
      </c>
      <c r="D9" s="1072">
        <v>53683839633</v>
      </c>
      <c r="E9" s="1072">
        <v>0</v>
      </c>
      <c r="F9" s="1072">
        <v>0</v>
      </c>
      <c r="G9" s="1072">
        <v>0</v>
      </c>
      <c r="H9" s="1072">
        <v>0</v>
      </c>
      <c r="I9" s="1072">
        <v>0</v>
      </c>
      <c r="J9" s="1072">
        <v>0</v>
      </c>
      <c r="K9" s="1072">
        <v>0</v>
      </c>
      <c r="L9" s="1072">
        <v>0</v>
      </c>
      <c r="M9" s="1072">
        <v>0</v>
      </c>
      <c r="N9" s="1072">
        <v>0</v>
      </c>
    </row>
    <row r="10" spans="1:14" ht="15" thickBot="1" x14ac:dyDescent="0.35">
      <c r="A10" s="590" t="s">
        <v>474</v>
      </c>
      <c r="B10" s="838" t="s">
        <v>754</v>
      </c>
      <c r="C10" s="1072">
        <v>1323428586803</v>
      </c>
      <c r="D10" s="1072">
        <v>1322127579669</v>
      </c>
      <c r="E10" s="1072">
        <v>1301007134</v>
      </c>
      <c r="F10" s="1072">
        <v>15331980653</v>
      </c>
      <c r="G10" s="1072">
        <v>8709336467</v>
      </c>
      <c r="H10" s="1072">
        <v>1392833358</v>
      </c>
      <c r="I10" s="1072">
        <v>1060758299</v>
      </c>
      <c r="J10" s="1072">
        <v>899813744</v>
      </c>
      <c r="K10" s="1072">
        <v>1462689672</v>
      </c>
      <c r="L10" s="1072">
        <v>472469345</v>
      </c>
      <c r="M10" s="1072">
        <v>1334079768</v>
      </c>
      <c r="N10" s="1072">
        <v>15331980653</v>
      </c>
    </row>
    <row r="11" spans="1:14" ht="15" thickBot="1" x14ac:dyDescent="0.35">
      <c r="A11" s="591" t="s">
        <v>476</v>
      </c>
      <c r="B11" s="592" t="s">
        <v>755</v>
      </c>
      <c r="C11" s="1072">
        <v>460875000000</v>
      </c>
      <c r="D11" s="1072">
        <v>460875000000</v>
      </c>
      <c r="E11" s="1072">
        <v>0</v>
      </c>
      <c r="F11" s="1072">
        <v>0</v>
      </c>
      <c r="G11" s="1072">
        <v>0</v>
      </c>
      <c r="H11" s="1072">
        <v>0</v>
      </c>
      <c r="I11" s="1072">
        <v>0</v>
      </c>
      <c r="J11" s="1072">
        <v>0</v>
      </c>
      <c r="K11" s="1072">
        <v>0</v>
      </c>
      <c r="L11" s="1072">
        <v>0</v>
      </c>
      <c r="M11" s="1072">
        <v>0</v>
      </c>
      <c r="N11" s="1072">
        <v>0</v>
      </c>
    </row>
    <row r="12" spans="1:14" ht="15" thickBot="1" x14ac:dyDescent="0.35">
      <c r="A12" s="591" t="s">
        <v>756</v>
      </c>
      <c r="B12" s="592" t="s">
        <v>757</v>
      </c>
      <c r="C12" s="1072">
        <v>8767877434</v>
      </c>
      <c r="D12" s="1072">
        <v>8760078428</v>
      </c>
      <c r="E12" s="1072">
        <v>7799006</v>
      </c>
      <c r="F12" s="1072">
        <v>825911671</v>
      </c>
      <c r="G12" s="1072">
        <v>67622021</v>
      </c>
      <c r="H12" s="1072">
        <v>758289650</v>
      </c>
      <c r="I12" s="1072">
        <v>0</v>
      </c>
      <c r="J12" s="1072">
        <v>0</v>
      </c>
      <c r="K12" s="1072">
        <v>0</v>
      </c>
      <c r="L12" s="1072">
        <v>0</v>
      </c>
      <c r="M12" s="1072">
        <v>0</v>
      </c>
      <c r="N12" s="1072">
        <v>825911671</v>
      </c>
    </row>
    <row r="13" spans="1:14" ht="15" thickBot="1" x14ac:dyDescent="0.35">
      <c r="A13" s="591" t="s">
        <v>758</v>
      </c>
      <c r="B13" s="592" t="s">
        <v>759</v>
      </c>
      <c r="C13" s="1072">
        <v>4850362709</v>
      </c>
      <c r="D13" s="1072">
        <v>4850362709</v>
      </c>
      <c r="E13" s="1072">
        <v>0</v>
      </c>
      <c r="F13" s="1072">
        <v>606225457</v>
      </c>
      <c r="G13" s="1072">
        <v>280820851</v>
      </c>
      <c r="H13" s="1072">
        <v>80488406</v>
      </c>
      <c r="I13" s="1072">
        <v>244916200</v>
      </c>
      <c r="J13" s="1072">
        <v>0</v>
      </c>
      <c r="K13" s="1072">
        <v>0</v>
      </c>
      <c r="L13" s="1072">
        <v>0</v>
      </c>
      <c r="M13" s="1072">
        <v>0</v>
      </c>
      <c r="N13" s="1072">
        <v>606225457</v>
      </c>
    </row>
    <row r="14" spans="1:14" ht="15" thickBot="1" x14ac:dyDescent="0.35">
      <c r="A14" s="591" t="s">
        <v>760</v>
      </c>
      <c r="B14" s="592" t="s">
        <v>761</v>
      </c>
      <c r="C14" s="1072">
        <v>25335425890</v>
      </c>
      <c r="D14" s="1072">
        <v>25335411464</v>
      </c>
      <c r="E14" s="1072">
        <v>14426</v>
      </c>
      <c r="F14" s="1072">
        <v>217297</v>
      </c>
      <c r="G14" s="1072">
        <v>0</v>
      </c>
      <c r="H14" s="1072">
        <v>9594</v>
      </c>
      <c r="I14" s="1072">
        <v>16550</v>
      </c>
      <c r="J14" s="1072">
        <v>0</v>
      </c>
      <c r="K14" s="1072">
        <v>191153</v>
      </c>
      <c r="L14" s="1072">
        <v>0</v>
      </c>
      <c r="M14" s="1072">
        <v>0</v>
      </c>
      <c r="N14" s="1072">
        <v>217297</v>
      </c>
    </row>
    <row r="15" spans="1:14" ht="15" thickBot="1" x14ac:dyDescent="0.35">
      <c r="A15" s="591" t="s">
        <v>762</v>
      </c>
      <c r="B15" s="592" t="s">
        <v>763</v>
      </c>
      <c r="C15" s="1072">
        <v>249080906059</v>
      </c>
      <c r="D15" s="1072">
        <v>248971766394</v>
      </c>
      <c r="E15" s="1072">
        <v>109139665</v>
      </c>
      <c r="F15" s="1072">
        <v>7504192922</v>
      </c>
      <c r="G15" s="1072">
        <v>5327033940</v>
      </c>
      <c r="H15" s="1072">
        <v>188238243</v>
      </c>
      <c r="I15" s="1072">
        <v>367396707</v>
      </c>
      <c r="J15" s="1072">
        <v>347742441</v>
      </c>
      <c r="K15" s="1072">
        <v>624577943</v>
      </c>
      <c r="L15" s="1072">
        <v>196094919</v>
      </c>
      <c r="M15" s="1072">
        <v>453108729</v>
      </c>
      <c r="N15" s="1072">
        <v>7504192922</v>
      </c>
    </row>
    <row r="16" spans="1:14" ht="15" thickBot="1" x14ac:dyDescent="0.35">
      <c r="A16" s="591" t="s">
        <v>764</v>
      </c>
      <c r="B16" s="592" t="s">
        <v>826</v>
      </c>
      <c r="C16" s="1072">
        <v>56152244753</v>
      </c>
      <c r="D16" s="1072">
        <v>56075550856</v>
      </c>
      <c r="E16" s="1072">
        <v>76693897</v>
      </c>
      <c r="F16" s="1072">
        <v>2358539660</v>
      </c>
      <c r="G16" s="1072">
        <v>1523699010</v>
      </c>
      <c r="H16" s="1072">
        <v>71863373</v>
      </c>
      <c r="I16" s="1072">
        <v>158212275</v>
      </c>
      <c r="J16" s="1072">
        <v>270957741</v>
      </c>
      <c r="K16" s="1072">
        <v>206972986</v>
      </c>
      <c r="L16" s="1072">
        <v>59575491</v>
      </c>
      <c r="M16" s="1072">
        <v>67258784</v>
      </c>
      <c r="N16" s="1072">
        <v>2358539660</v>
      </c>
    </row>
    <row r="17" spans="1:14" ht="15" thickBot="1" x14ac:dyDescent="0.35">
      <c r="A17" s="591" t="s">
        <v>766</v>
      </c>
      <c r="B17" s="592" t="s">
        <v>767</v>
      </c>
      <c r="C17" s="1072">
        <v>574519014711</v>
      </c>
      <c r="D17" s="1072">
        <v>573334960674</v>
      </c>
      <c r="E17" s="1072">
        <v>1184054037</v>
      </c>
      <c r="F17" s="1072">
        <v>6395433306</v>
      </c>
      <c r="G17" s="1072">
        <v>3033859655</v>
      </c>
      <c r="H17" s="1072">
        <v>365807465</v>
      </c>
      <c r="I17" s="1072">
        <v>448428842</v>
      </c>
      <c r="J17" s="1072">
        <v>552071303</v>
      </c>
      <c r="K17" s="1072">
        <v>837920576</v>
      </c>
      <c r="L17" s="1072">
        <v>276374426</v>
      </c>
      <c r="M17" s="1072">
        <v>880971039</v>
      </c>
      <c r="N17" s="1072">
        <v>6395433306</v>
      </c>
    </row>
    <row r="18" spans="1:14" ht="15" thickBot="1" x14ac:dyDescent="0.35">
      <c r="A18" s="593" t="s">
        <v>768</v>
      </c>
      <c r="B18" s="594" t="s">
        <v>769</v>
      </c>
      <c r="C18" s="1072">
        <v>289186192908</v>
      </c>
      <c r="D18" s="1072">
        <v>289186192908</v>
      </c>
      <c r="E18" s="1072">
        <v>0</v>
      </c>
      <c r="F18" s="1072">
        <v>0</v>
      </c>
      <c r="G18" s="1072">
        <v>0</v>
      </c>
      <c r="H18" s="1072">
        <v>0</v>
      </c>
      <c r="I18" s="1072">
        <v>0</v>
      </c>
      <c r="J18" s="1072">
        <v>0</v>
      </c>
      <c r="K18" s="1072">
        <v>0</v>
      </c>
      <c r="L18" s="1072">
        <v>0</v>
      </c>
      <c r="M18" s="1072">
        <v>0</v>
      </c>
      <c r="N18" s="1072">
        <v>0</v>
      </c>
    </row>
    <row r="19" spans="1:14" ht="15" thickBot="1" x14ac:dyDescent="0.35">
      <c r="A19" s="591" t="s">
        <v>770</v>
      </c>
      <c r="B19" s="592" t="s">
        <v>755</v>
      </c>
      <c r="C19" s="1072">
        <v>0</v>
      </c>
      <c r="D19" s="1072">
        <v>0</v>
      </c>
      <c r="E19" s="1072">
        <v>0</v>
      </c>
      <c r="F19" s="1072">
        <v>0</v>
      </c>
      <c r="G19" s="1072">
        <v>0</v>
      </c>
      <c r="H19" s="1072">
        <v>0</v>
      </c>
      <c r="I19" s="1072">
        <v>0</v>
      </c>
      <c r="J19" s="1072">
        <v>0</v>
      </c>
      <c r="K19" s="1072">
        <v>0</v>
      </c>
      <c r="L19" s="1072">
        <v>0</v>
      </c>
      <c r="M19" s="1072">
        <v>0</v>
      </c>
      <c r="N19" s="1072">
        <v>0</v>
      </c>
    </row>
    <row r="20" spans="1:14" ht="15" thickBot="1" x14ac:dyDescent="0.35">
      <c r="A20" s="591" t="s">
        <v>771</v>
      </c>
      <c r="B20" s="592" t="s">
        <v>757</v>
      </c>
      <c r="C20" s="1072">
        <v>279640725222</v>
      </c>
      <c r="D20" s="1072">
        <v>279640725222</v>
      </c>
      <c r="E20" s="1072">
        <v>0</v>
      </c>
      <c r="F20" s="1072">
        <v>0</v>
      </c>
      <c r="G20" s="1072">
        <v>0</v>
      </c>
      <c r="H20" s="1072">
        <v>0</v>
      </c>
      <c r="I20" s="1072">
        <v>0</v>
      </c>
      <c r="J20" s="1072">
        <v>0</v>
      </c>
      <c r="K20" s="1072">
        <v>0</v>
      </c>
      <c r="L20" s="1072">
        <v>0</v>
      </c>
      <c r="M20" s="1072">
        <v>0</v>
      </c>
      <c r="N20" s="1072">
        <v>0</v>
      </c>
    </row>
    <row r="21" spans="1:14" ht="15" thickBot="1" x14ac:dyDescent="0.35">
      <c r="A21" s="591" t="s">
        <v>772</v>
      </c>
      <c r="B21" s="592" t="s">
        <v>759</v>
      </c>
      <c r="C21" s="1072">
        <v>3112731950</v>
      </c>
      <c r="D21" s="1072">
        <v>3112731950</v>
      </c>
      <c r="E21" s="1072">
        <v>0</v>
      </c>
      <c r="F21" s="1072">
        <v>0</v>
      </c>
      <c r="G21" s="1072">
        <v>0</v>
      </c>
      <c r="H21" s="1072">
        <v>0</v>
      </c>
      <c r="I21" s="1072">
        <v>0</v>
      </c>
      <c r="J21" s="1072">
        <v>0</v>
      </c>
      <c r="K21" s="1072">
        <v>0</v>
      </c>
      <c r="L21" s="1072">
        <v>0</v>
      </c>
      <c r="M21" s="1072">
        <v>0</v>
      </c>
      <c r="N21" s="1072">
        <v>0</v>
      </c>
    </row>
    <row r="22" spans="1:14" ht="15" thickBot="1" x14ac:dyDescent="0.35">
      <c r="A22" s="591" t="s">
        <v>773</v>
      </c>
      <c r="B22" s="592" t="s">
        <v>761</v>
      </c>
      <c r="C22" s="1072">
        <v>1708831171</v>
      </c>
      <c r="D22" s="1072">
        <v>1708831171</v>
      </c>
      <c r="E22" s="1072">
        <v>0</v>
      </c>
      <c r="F22" s="1072">
        <v>0</v>
      </c>
      <c r="G22" s="1072">
        <v>0</v>
      </c>
      <c r="H22" s="1072">
        <v>0</v>
      </c>
      <c r="I22" s="1072">
        <v>0</v>
      </c>
      <c r="J22" s="1072">
        <v>0</v>
      </c>
      <c r="K22" s="1072">
        <v>0</v>
      </c>
      <c r="L22" s="1072">
        <v>0</v>
      </c>
      <c r="M22" s="1072">
        <v>0</v>
      </c>
      <c r="N22" s="1072">
        <v>0</v>
      </c>
    </row>
    <row r="23" spans="1:14" ht="15" thickBot="1" x14ac:dyDescent="0.35">
      <c r="A23" s="591" t="s">
        <v>774</v>
      </c>
      <c r="B23" s="592" t="s">
        <v>763</v>
      </c>
      <c r="C23" s="1072">
        <v>4723904565</v>
      </c>
      <c r="D23" s="1072">
        <v>4723904565</v>
      </c>
      <c r="E23" s="1072">
        <v>0</v>
      </c>
      <c r="F23" s="1072">
        <v>0</v>
      </c>
      <c r="G23" s="1072">
        <v>0</v>
      </c>
      <c r="H23" s="1072">
        <v>0</v>
      </c>
      <c r="I23" s="1072">
        <v>0</v>
      </c>
      <c r="J23" s="1072">
        <v>0</v>
      </c>
      <c r="K23" s="1072">
        <v>0</v>
      </c>
      <c r="L23" s="1072">
        <v>0</v>
      </c>
      <c r="M23" s="1072">
        <v>0</v>
      </c>
      <c r="N23" s="1072">
        <v>0</v>
      </c>
    </row>
    <row r="24" spans="1:14" ht="15" thickBot="1" x14ac:dyDescent="0.35">
      <c r="A24" s="593" t="s">
        <v>775</v>
      </c>
      <c r="B24" s="594" t="s">
        <v>539</v>
      </c>
      <c r="C24" s="1072">
        <v>272980909787</v>
      </c>
      <c r="D24" s="600"/>
      <c r="E24" s="600"/>
      <c r="F24" s="1072">
        <v>922849376</v>
      </c>
      <c r="G24" s="600"/>
      <c r="H24" s="600"/>
      <c r="I24" s="600"/>
      <c r="J24" s="600"/>
      <c r="K24" s="600"/>
      <c r="L24" s="600"/>
      <c r="M24" s="600"/>
      <c r="N24" s="1072">
        <v>922849376</v>
      </c>
    </row>
    <row r="25" spans="1:14" ht="15" thickBot="1" x14ac:dyDescent="0.35">
      <c r="A25" s="591" t="s">
        <v>776</v>
      </c>
      <c r="B25" s="592" t="s">
        <v>755</v>
      </c>
      <c r="C25" s="1072">
        <v>0</v>
      </c>
      <c r="D25" s="600"/>
      <c r="E25" s="600"/>
      <c r="F25" s="1072">
        <v>0</v>
      </c>
      <c r="G25" s="600"/>
      <c r="H25" s="600"/>
      <c r="I25" s="600"/>
      <c r="J25" s="600"/>
      <c r="K25" s="600"/>
      <c r="L25" s="600"/>
      <c r="M25" s="600"/>
      <c r="N25" s="1072">
        <v>0</v>
      </c>
    </row>
    <row r="26" spans="1:14" ht="15" thickBot="1" x14ac:dyDescent="0.35">
      <c r="A26" s="591" t="s">
        <v>777</v>
      </c>
      <c r="B26" s="592" t="s">
        <v>757</v>
      </c>
      <c r="C26" s="1072">
        <v>12642417603</v>
      </c>
      <c r="D26" s="600"/>
      <c r="E26" s="600"/>
      <c r="F26" s="1072">
        <v>0</v>
      </c>
      <c r="G26" s="600"/>
      <c r="H26" s="600"/>
      <c r="I26" s="600"/>
      <c r="J26" s="600"/>
      <c r="K26" s="600"/>
      <c r="L26" s="600"/>
      <c r="M26" s="600"/>
      <c r="N26" s="1072">
        <v>0</v>
      </c>
    </row>
    <row r="27" spans="1:14" ht="15" thickBot="1" x14ac:dyDescent="0.35">
      <c r="A27" s="591" t="s">
        <v>778</v>
      </c>
      <c r="B27" s="592" t="s">
        <v>759</v>
      </c>
      <c r="C27" s="1072">
        <v>6034006913</v>
      </c>
      <c r="D27" s="600"/>
      <c r="E27" s="600"/>
      <c r="F27" s="1072">
        <v>81882159</v>
      </c>
      <c r="G27" s="600"/>
      <c r="H27" s="600"/>
      <c r="I27" s="600"/>
      <c r="J27" s="600"/>
      <c r="K27" s="600"/>
      <c r="L27" s="600"/>
      <c r="M27" s="600"/>
      <c r="N27" s="1072">
        <v>81882159</v>
      </c>
    </row>
    <row r="28" spans="1:14" ht="15" thickBot="1" x14ac:dyDescent="0.35">
      <c r="A28" s="591" t="s">
        <v>779</v>
      </c>
      <c r="B28" s="592" t="s">
        <v>761</v>
      </c>
      <c r="C28" s="1072">
        <v>10693035082</v>
      </c>
      <c r="D28" s="600"/>
      <c r="E28" s="600"/>
      <c r="F28" s="1072">
        <v>0</v>
      </c>
      <c r="G28" s="600"/>
      <c r="H28" s="600"/>
      <c r="I28" s="600"/>
      <c r="J28" s="600"/>
      <c r="K28" s="600"/>
      <c r="L28" s="600"/>
      <c r="M28" s="600"/>
      <c r="N28" s="1072">
        <v>0</v>
      </c>
    </row>
    <row r="29" spans="1:14" ht="15" thickBot="1" x14ac:dyDescent="0.35">
      <c r="A29" s="591" t="s">
        <v>780</v>
      </c>
      <c r="B29" s="592" t="s">
        <v>763</v>
      </c>
      <c r="C29" s="1072">
        <v>191627711811</v>
      </c>
      <c r="D29" s="600"/>
      <c r="E29" s="600"/>
      <c r="F29" s="1072">
        <v>824016274</v>
      </c>
      <c r="G29" s="600"/>
      <c r="H29" s="600"/>
      <c r="I29" s="600"/>
      <c r="J29" s="600"/>
      <c r="K29" s="600"/>
      <c r="L29" s="600"/>
      <c r="M29" s="600"/>
      <c r="N29" s="1072">
        <v>824016274</v>
      </c>
    </row>
    <row r="30" spans="1:14" ht="15" thickBot="1" x14ac:dyDescent="0.35">
      <c r="A30" s="591" t="s">
        <v>781</v>
      </c>
      <c r="B30" s="592" t="s">
        <v>767</v>
      </c>
      <c r="C30" s="1072">
        <v>51983738378</v>
      </c>
      <c r="D30" s="600"/>
      <c r="E30" s="600"/>
      <c r="F30" s="1072">
        <v>16950943</v>
      </c>
      <c r="G30" s="600"/>
      <c r="H30" s="600"/>
      <c r="I30" s="600"/>
      <c r="J30" s="600"/>
      <c r="K30" s="600"/>
      <c r="L30" s="600"/>
      <c r="M30" s="600"/>
      <c r="N30" s="1072">
        <v>16950943</v>
      </c>
    </row>
    <row r="31" spans="1:14" ht="15" thickBot="1" x14ac:dyDescent="0.35">
      <c r="A31" s="595" t="s">
        <v>782</v>
      </c>
      <c r="B31" s="596" t="s">
        <v>42</v>
      </c>
      <c r="C31" s="598"/>
      <c r="D31" s="599"/>
      <c r="E31" s="599"/>
      <c r="F31" s="599"/>
      <c r="G31" s="599"/>
      <c r="H31" s="599"/>
      <c r="I31" s="599"/>
      <c r="J31" s="599"/>
      <c r="K31" s="599"/>
      <c r="L31" s="599"/>
      <c r="M31" s="599"/>
      <c r="N31" s="599"/>
    </row>
  </sheetData>
  <mergeCells count="17">
    <mergeCell ref="L6:L8"/>
    <mergeCell ref="M6:M8"/>
    <mergeCell ref="C4:N4"/>
    <mergeCell ref="C5:E5"/>
    <mergeCell ref="F5:N5"/>
    <mergeCell ref="F6:F8"/>
    <mergeCell ref="G6:G8"/>
    <mergeCell ref="N6:N8"/>
    <mergeCell ref="H6:H8"/>
    <mergeCell ref="I6:I8"/>
    <mergeCell ref="J6:J8"/>
    <mergeCell ref="K6:K8"/>
    <mergeCell ref="A6:A7"/>
    <mergeCell ref="B6:B7"/>
    <mergeCell ref="C6:C7"/>
    <mergeCell ref="D6:D8"/>
    <mergeCell ref="E6:E8"/>
  </mergeCells>
  <pageMargins left="0.70866141732283472" right="0.70866141732283472" top="0.74803149606299213" bottom="0.74803149606299213" header="0.31496062992125984" footer="0.31496062992125984"/>
  <pageSetup paperSize="9" scale="54" fitToHeight="0" orientation="landscape" r:id="rId1"/>
  <headerFooter>
    <oddHeader>&amp;C&amp;"Calibri"&amp;10&amp;K000000Public&amp;1#_x000D_&amp;"Calibri"&amp;11&amp;K000000&amp;"Calibri"&amp;11&amp;K000000CS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8400-CD5B-4D2F-A15F-01D340132FDF}">
  <sheetPr codeName="List49">
    <tabColor rgb="FF92D050"/>
  </sheetPr>
  <dimension ref="B2:K24"/>
  <sheetViews>
    <sheetView showGridLines="0" view="pageLayout" topLeftCell="A7" zoomScaleNormal="100" workbookViewId="0">
      <selection activeCell="B5" sqref="B5"/>
    </sheetView>
  </sheetViews>
  <sheetFormatPr defaultRowHeight="14.4" x14ac:dyDescent="0.3"/>
  <cols>
    <col min="2" max="2" width="4.44140625" customWidth="1"/>
    <col min="3" max="3" width="14.5546875" customWidth="1"/>
    <col min="4" max="4" width="16.109375" customWidth="1"/>
    <col min="5" max="5" width="16.33203125" customWidth="1"/>
    <col min="6" max="6" width="13.88671875" bestFit="1" customWidth="1"/>
    <col min="7" max="7" width="16.33203125" bestFit="1" customWidth="1"/>
    <col min="8" max="8" width="14.44140625" bestFit="1" customWidth="1"/>
    <col min="9" max="9" width="16" customWidth="1"/>
    <col min="10" max="10" width="10.88671875" customWidth="1"/>
    <col min="11" max="11" width="6.5546875" customWidth="1"/>
  </cols>
  <sheetData>
    <row r="2" spans="2:11" ht="18" x14ac:dyDescent="0.3">
      <c r="B2" s="577" t="s">
        <v>1911</v>
      </c>
    </row>
    <row r="3" spans="2:11" ht="15.6" x14ac:dyDescent="0.3">
      <c r="B3" s="146"/>
      <c r="C3" s="836"/>
      <c r="D3" s="836"/>
      <c r="E3" s="836"/>
      <c r="H3" s="836"/>
      <c r="I3" s="836"/>
      <c r="J3" s="180"/>
      <c r="K3" s="836"/>
    </row>
    <row r="4" spans="2:11" ht="16.2" thickBot="1" x14ac:dyDescent="0.35">
      <c r="B4" s="146"/>
      <c r="C4" s="836"/>
      <c r="D4" s="836"/>
      <c r="E4" s="836"/>
      <c r="F4" s="1382"/>
      <c r="G4" s="1382"/>
      <c r="H4" s="836"/>
      <c r="I4" s="836"/>
      <c r="J4" s="180"/>
      <c r="K4" s="836"/>
    </row>
    <row r="5" spans="2:11" ht="16.2" thickBot="1" x14ac:dyDescent="0.35">
      <c r="B5" s="827"/>
      <c r="C5" s="827"/>
      <c r="D5" s="586" t="s">
        <v>6</v>
      </c>
      <c r="E5" s="823" t="s">
        <v>7</v>
      </c>
      <c r="F5" s="823" t="s">
        <v>8</v>
      </c>
      <c r="G5" s="823" t="s">
        <v>43</v>
      </c>
      <c r="H5" s="823" t="s">
        <v>44</v>
      </c>
      <c r="I5" s="823" t="s">
        <v>1912</v>
      </c>
      <c r="J5" s="1351" t="s">
        <v>165</v>
      </c>
      <c r="K5" s="1353"/>
    </row>
    <row r="6" spans="2:11" ht="84" customHeight="1" thickBot="1" x14ac:dyDescent="0.35">
      <c r="B6" s="827"/>
      <c r="C6" s="827"/>
      <c r="D6" s="1360" t="s">
        <v>743</v>
      </c>
      <c r="E6" s="1361"/>
      <c r="F6" s="1361"/>
      <c r="G6" s="1357"/>
      <c r="H6" s="1362" t="s">
        <v>827</v>
      </c>
      <c r="I6" s="1363" t="s">
        <v>828</v>
      </c>
      <c r="J6" s="1360" t="s">
        <v>829</v>
      </c>
      <c r="K6" s="1362"/>
    </row>
    <row r="7" spans="2:11" ht="34.5" customHeight="1" thickBot="1" x14ac:dyDescent="0.35">
      <c r="B7" s="181"/>
      <c r="C7" s="181"/>
      <c r="D7" s="829"/>
      <c r="E7" s="1360" t="s">
        <v>830</v>
      </c>
      <c r="F7" s="1362"/>
      <c r="G7" s="1387" t="s">
        <v>831</v>
      </c>
      <c r="H7" s="1383"/>
      <c r="I7" s="1372"/>
      <c r="J7" s="1384"/>
      <c r="K7" s="1383"/>
    </row>
    <row r="8" spans="2:11" ht="15.6" x14ac:dyDescent="0.3">
      <c r="B8" s="827"/>
      <c r="C8" s="827"/>
      <c r="D8" s="829"/>
      <c r="E8" s="1390"/>
      <c r="F8" s="1363" t="s">
        <v>811</v>
      </c>
      <c r="G8" s="1388"/>
      <c r="H8" s="1390"/>
      <c r="I8" s="1372"/>
      <c r="J8" s="1384"/>
      <c r="K8" s="1383"/>
    </row>
    <row r="9" spans="2:11" ht="16.2" thickBot="1" x14ac:dyDescent="0.35">
      <c r="B9" s="827"/>
      <c r="C9" s="827"/>
      <c r="D9" s="829"/>
      <c r="E9" s="1391"/>
      <c r="F9" s="1365"/>
      <c r="G9" s="1389"/>
      <c r="H9" s="1391"/>
      <c r="I9" s="1365"/>
      <c r="J9" s="1385"/>
      <c r="K9" s="1386"/>
    </row>
    <row r="10" spans="2:11" ht="28.2" thickBot="1" x14ac:dyDescent="0.35">
      <c r="B10" s="602" t="s">
        <v>474</v>
      </c>
      <c r="C10" s="837" t="s">
        <v>832</v>
      </c>
      <c r="D10" s="1073">
        <f>SUM(D11:D16)</f>
        <v>1338760567454</v>
      </c>
      <c r="E10" s="1074">
        <f t="shared" ref="E10:H10" si="0">SUM(E11:E16)</f>
        <v>15331980655</v>
      </c>
      <c r="F10" s="1073">
        <f t="shared" si="0"/>
        <v>15331980655</v>
      </c>
      <c r="G10" s="1073">
        <f t="shared" si="0"/>
        <v>1337438768419</v>
      </c>
      <c r="H10" s="1073">
        <f t="shared" si="0"/>
        <v>-11788937485</v>
      </c>
      <c r="I10" s="831"/>
      <c r="J10" s="1392"/>
      <c r="K10" s="1393"/>
    </row>
    <row r="11" spans="2:11" ht="15" thickBot="1" x14ac:dyDescent="0.35">
      <c r="B11" s="591" t="s">
        <v>476</v>
      </c>
      <c r="C11" s="603" t="s">
        <v>2208</v>
      </c>
      <c r="D11" s="1075">
        <v>1297365975542</v>
      </c>
      <c r="E11" s="1075">
        <v>12864280021</v>
      </c>
      <c r="F11" s="1075">
        <v>12864280021</v>
      </c>
      <c r="G11" s="1075">
        <v>1296044176507</v>
      </c>
      <c r="H11" s="1075">
        <v>-10915496713</v>
      </c>
      <c r="I11" s="1076"/>
      <c r="J11" s="1380"/>
      <c r="K11" s="1381"/>
    </row>
    <row r="12" spans="2:11" ht="15" thickBot="1" x14ac:dyDescent="0.35">
      <c r="B12" s="591" t="s">
        <v>756</v>
      </c>
      <c r="C12" s="603" t="s">
        <v>2209</v>
      </c>
      <c r="D12" s="1075">
        <v>12946119430</v>
      </c>
      <c r="E12" s="1075">
        <v>117594391</v>
      </c>
      <c r="F12" s="1075">
        <v>117594391</v>
      </c>
      <c r="G12" s="1075">
        <v>12946119430</v>
      </c>
      <c r="H12" s="1075">
        <v>-117373900</v>
      </c>
      <c r="I12" s="1076"/>
      <c r="J12" s="1380"/>
      <c r="K12" s="1381"/>
    </row>
    <row r="13" spans="2:11" ht="15" thickBot="1" x14ac:dyDescent="0.35">
      <c r="B13" s="591" t="s">
        <v>758</v>
      </c>
      <c r="C13" s="603" t="s">
        <v>2210</v>
      </c>
      <c r="D13" s="1075">
        <v>19557914335</v>
      </c>
      <c r="E13" s="1075">
        <v>533002542</v>
      </c>
      <c r="F13" s="1075">
        <v>533002542</v>
      </c>
      <c r="G13" s="1075">
        <v>19557914335</v>
      </c>
      <c r="H13" s="1075">
        <v>-335649158</v>
      </c>
      <c r="I13" s="1076"/>
      <c r="J13" s="1380"/>
      <c r="K13" s="1381"/>
    </row>
    <row r="14" spans="2:11" ht="15" thickBot="1" x14ac:dyDescent="0.35">
      <c r="B14" s="591" t="s">
        <v>760</v>
      </c>
      <c r="C14" s="603" t="s">
        <v>2211</v>
      </c>
      <c r="D14" s="1075">
        <v>8890558147</v>
      </c>
      <c r="E14" s="1075">
        <v>1817103701</v>
      </c>
      <c r="F14" s="1075">
        <v>1817103701</v>
      </c>
      <c r="G14" s="1075">
        <v>8890558147</v>
      </c>
      <c r="H14" s="1075">
        <v>-420417714.00000006</v>
      </c>
      <c r="I14" s="1076"/>
      <c r="J14" s="1380"/>
      <c r="K14" s="1381"/>
    </row>
    <row r="15" spans="2:11" ht="15" thickBot="1" x14ac:dyDescent="0.35">
      <c r="B15" s="591" t="s">
        <v>762</v>
      </c>
      <c r="C15" s="603" t="s">
        <v>837</v>
      </c>
      <c r="D15" s="1075"/>
      <c r="E15" s="1075"/>
      <c r="F15" s="1075"/>
      <c r="G15" s="1075">
        <v>0</v>
      </c>
      <c r="H15" s="1075"/>
      <c r="I15" s="1076"/>
      <c r="J15" s="1380"/>
      <c r="K15" s="1381"/>
    </row>
    <row r="16" spans="2:11" ht="15" thickBot="1" x14ac:dyDescent="0.35">
      <c r="B16" s="591" t="s">
        <v>764</v>
      </c>
      <c r="C16" s="603" t="s">
        <v>838</v>
      </c>
      <c r="D16" s="1075"/>
      <c r="E16" s="1075"/>
      <c r="F16" s="1075"/>
      <c r="G16" s="1075"/>
      <c r="H16" s="1075"/>
      <c r="I16" s="1076"/>
      <c r="J16" s="1380"/>
      <c r="K16" s="1381"/>
    </row>
    <row r="17" spans="2:11" ht="28.2" thickBot="1" x14ac:dyDescent="0.35">
      <c r="B17" s="591" t="s">
        <v>766</v>
      </c>
      <c r="C17" s="596" t="s">
        <v>539</v>
      </c>
      <c r="D17" s="1074">
        <v>273903759162</v>
      </c>
      <c r="E17" s="1074">
        <v>922849376</v>
      </c>
      <c r="F17" s="1074">
        <v>922849376</v>
      </c>
      <c r="G17" s="1077"/>
      <c r="H17" s="1077"/>
      <c r="I17" s="1074">
        <v>710290568</v>
      </c>
      <c r="J17" s="1376"/>
      <c r="K17" s="1377"/>
    </row>
    <row r="18" spans="2:11" ht="15" thickBot="1" x14ac:dyDescent="0.35">
      <c r="B18" s="593" t="s">
        <v>768</v>
      </c>
      <c r="C18" s="603" t="s">
        <v>833</v>
      </c>
      <c r="D18" s="1075"/>
      <c r="E18" s="1075"/>
      <c r="F18" s="1075"/>
      <c r="G18" s="1076"/>
      <c r="H18" s="1076"/>
      <c r="I18" s="1075"/>
      <c r="J18" s="1376"/>
      <c r="K18" s="1377"/>
    </row>
    <row r="19" spans="2:11" ht="15" thickBot="1" x14ac:dyDescent="0.35">
      <c r="B19" s="591" t="s">
        <v>770</v>
      </c>
      <c r="C19" s="603" t="s">
        <v>834</v>
      </c>
      <c r="D19" s="1075"/>
      <c r="E19" s="1075"/>
      <c r="F19" s="1075"/>
      <c r="G19" s="1076"/>
      <c r="H19" s="1076"/>
      <c r="I19" s="1075"/>
      <c r="J19" s="1376"/>
      <c r="K19" s="1377"/>
    </row>
    <row r="20" spans="2:11" ht="15" thickBot="1" x14ac:dyDescent="0.35">
      <c r="B20" s="591" t="s">
        <v>771</v>
      </c>
      <c r="C20" s="603" t="s">
        <v>835</v>
      </c>
      <c r="D20" s="1075"/>
      <c r="E20" s="1075"/>
      <c r="F20" s="1075"/>
      <c r="G20" s="1076"/>
      <c r="H20" s="1076"/>
      <c r="I20" s="1075"/>
      <c r="J20" s="1376"/>
      <c r="K20" s="1377"/>
    </row>
    <row r="21" spans="2:11" ht="15" thickBot="1" x14ac:dyDescent="0.35">
      <c r="B21" s="591" t="s">
        <v>772</v>
      </c>
      <c r="C21" s="603" t="s">
        <v>836</v>
      </c>
      <c r="D21" s="1075"/>
      <c r="E21" s="1075"/>
      <c r="F21" s="1075"/>
      <c r="G21" s="1076"/>
      <c r="H21" s="1076"/>
      <c r="I21" s="1075"/>
      <c r="J21" s="1376"/>
      <c r="K21" s="1377"/>
    </row>
    <row r="22" spans="2:11" ht="15" thickBot="1" x14ac:dyDescent="0.35">
      <c r="B22" s="591" t="s">
        <v>773</v>
      </c>
      <c r="C22" s="603" t="s">
        <v>837</v>
      </c>
      <c r="D22" s="1075"/>
      <c r="E22" s="1075"/>
      <c r="F22" s="1075"/>
      <c r="G22" s="1076"/>
      <c r="H22" s="1076"/>
      <c r="I22" s="1075"/>
      <c r="J22" s="1376"/>
      <c r="K22" s="1377"/>
    </row>
    <row r="23" spans="2:11" ht="15" thickBot="1" x14ac:dyDescent="0.35">
      <c r="B23" s="591" t="s">
        <v>774</v>
      </c>
      <c r="C23" s="603" t="s">
        <v>838</v>
      </c>
      <c r="D23" s="1075"/>
      <c r="E23" s="1075"/>
      <c r="F23" s="1075"/>
      <c r="G23" s="1076"/>
      <c r="H23" s="1076"/>
      <c r="I23" s="1075"/>
      <c r="J23" s="1376"/>
      <c r="K23" s="1377"/>
    </row>
    <row r="24" spans="2:11" ht="15" thickBot="1" x14ac:dyDescent="0.35">
      <c r="B24" s="604" t="s">
        <v>775</v>
      </c>
      <c r="C24" s="596" t="s">
        <v>42</v>
      </c>
      <c r="D24" s="1075">
        <f>+D10+D17</f>
        <v>1612664326616</v>
      </c>
      <c r="E24" s="1075">
        <f t="shared" ref="E24:I24" si="1">+E10+E17</f>
        <v>16254830031</v>
      </c>
      <c r="F24" s="1075">
        <f t="shared" si="1"/>
        <v>16254830031</v>
      </c>
      <c r="G24" s="1075">
        <f t="shared" si="1"/>
        <v>1337438768419</v>
      </c>
      <c r="H24" s="1075">
        <f t="shared" si="1"/>
        <v>-11788937485</v>
      </c>
      <c r="I24" s="1075">
        <f t="shared" si="1"/>
        <v>710290568</v>
      </c>
      <c r="J24" s="1378"/>
      <c r="K24" s="1379"/>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92D050"/>
  </sheetPr>
  <dimension ref="B2:L46"/>
  <sheetViews>
    <sheetView showGridLines="0" topLeftCell="A4" zoomScaleNormal="100" workbookViewId="0">
      <selection activeCell="C22" sqref="C22"/>
    </sheetView>
  </sheetViews>
  <sheetFormatPr defaultRowHeight="14.4" x14ac:dyDescent="0.3"/>
  <cols>
    <col min="1" max="1" width="8.88671875" customWidth="1"/>
    <col min="2" max="2" width="127.77734375" customWidth="1"/>
    <col min="3" max="3" width="31.6640625" customWidth="1"/>
  </cols>
  <sheetData>
    <row r="2" spans="2:12" ht="22.5" customHeight="1" x14ac:dyDescent="0.3">
      <c r="B2" s="763"/>
    </row>
    <row r="3" spans="2:12" ht="20.25" customHeight="1" x14ac:dyDescent="0.3">
      <c r="B3" s="510" t="s">
        <v>2056</v>
      </c>
    </row>
    <row r="5" spans="2:12" ht="72.599999999999994" customHeight="1" x14ac:dyDescent="0.3">
      <c r="B5" s="763" t="s">
        <v>2101</v>
      </c>
      <c r="C5" s="487"/>
      <c r="D5" s="487"/>
      <c r="E5" s="487"/>
      <c r="F5" s="487"/>
      <c r="G5" s="487"/>
      <c r="H5" s="487"/>
      <c r="I5" s="487"/>
      <c r="J5" s="487"/>
      <c r="K5" s="487"/>
      <c r="L5" s="487"/>
    </row>
    <row r="6" spans="2:12" ht="12.6" customHeight="1" x14ac:dyDescent="0.3"/>
    <row r="7" spans="2:12" ht="22.5" customHeight="1" x14ac:dyDescent="0.3">
      <c r="B7" s="768" t="s">
        <v>2057</v>
      </c>
      <c r="C7" s="803"/>
    </row>
    <row r="8" spans="2:12" ht="25.2" customHeight="1" x14ac:dyDescent="0.3">
      <c r="B8" s="807" t="s">
        <v>2115</v>
      </c>
      <c r="C8" s="803"/>
    </row>
    <row r="9" spans="2:12" ht="34.200000000000003" customHeight="1" x14ac:dyDescent="0.3">
      <c r="B9" s="805" t="s">
        <v>2099</v>
      </c>
      <c r="C9" s="1141" t="s">
        <v>2256</v>
      </c>
    </row>
    <row r="10" spans="2:12" ht="31.2" customHeight="1" x14ac:dyDescent="0.3">
      <c r="B10" s="805" t="s">
        <v>2100</v>
      </c>
      <c r="C10" s="1191" t="s">
        <v>2219</v>
      </c>
      <c r="D10" s="1192"/>
      <c r="E10" s="1192"/>
      <c r="F10" s="1193"/>
    </row>
    <row r="11" spans="2:12" ht="34.200000000000003" customHeight="1" x14ac:dyDescent="0.3">
      <c r="B11" s="487"/>
      <c r="C11" s="804"/>
      <c r="D11" s="804"/>
      <c r="E11" s="804"/>
      <c r="F11" s="804"/>
    </row>
    <row r="12" spans="2:12" ht="28.8" x14ac:dyDescent="0.3">
      <c r="B12" s="762" t="s">
        <v>2058</v>
      </c>
    </row>
    <row r="13" spans="2:12" x14ac:dyDescent="0.3">
      <c r="B13" s="1139" t="s">
        <v>2212</v>
      </c>
    </row>
    <row r="14" spans="2:12" x14ac:dyDescent="0.3">
      <c r="B14" s="1140"/>
    </row>
    <row r="15" spans="2:12" x14ac:dyDescent="0.3">
      <c r="B15" s="1140" t="s">
        <v>2213</v>
      </c>
    </row>
    <row r="16" spans="2:12" x14ac:dyDescent="0.3">
      <c r="B16" s="1140" t="s">
        <v>2214</v>
      </c>
    </row>
    <row r="17" spans="2:2" ht="28.8" x14ac:dyDescent="0.3">
      <c r="B17" s="1140" t="s">
        <v>2215</v>
      </c>
    </row>
    <row r="18" spans="2:2" ht="28.8" x14ac:dyDescent="0.3">
      <c r="B18" s="1140" t="s">
        <v>2216</v>
      </c>
    </row>
    <row r="19" spans="2:2" ht="28.8" x14ac:dyDescent="0.3">
      <c r="B19" s="1140" t="s">
        <v>2217</v>
      </c>
    </row>
    <row r="20" spans="2:2" ht="28.8" x14ac:dyDescent="0.3">
      <c r="B20" s="1140" t="s">
        <v>2218</v>
      </c>
    </row>
    <row r="21" spans="2:2" x14ac:dyDescent="0.3">
      <c r="B21" s="769"/>
    </row>
    <row r="22" spans="2:2" x14ac:dyDescent="0.3">
      <c r="B22" s="769"/>
    </row>
    <row r="23" spans="2:2" x14ac:dyDescent="0.3">
      <c r="B23" s="769"/>
    </row>
    <row r="24" spans="2:2" x14ac:dyDescent="0.3">
      <c r="B24" s="769"/>
    </row>
    <row r="25" spans="2:2" x14ac:dyDescent="0.3">
      <c r="B25" s="769"/>
    </row>
    <row r="26" spans="2:2" x14ac:dyDescent="0.3">
      <c r="B26" s="769"/>
    </row>
    <row r="27" spans="2:2" x14ac:dyDescent="0.3">
      <c r="B27" s="769"/>
    </row>
    <row r="28" spans="2:2" x14ac:dyDescent="0.3">
      <c r="B28" s="769"/>
    </row>
    <row r="29" spans="2:2" x14ac:dyDescent="0.3">
      <c r="B29" s="769"/>
    </row>
    <row r="30" spans="2:2" x14ac:dyDescent="0.3">
      <c r="B30" s="769"/>
    </row>
    <row r="31" spans="2:2" x14ac:dyDescent="0.3">
      <c r="B31" s="769"/>
    </row>
    <row r="32" spans="2:2" x14ac:dyDescent="0.3">
      <c r="B32" s="769"/>
    </row>
    <row r="33" spans="2:2" x14ac:dyDescent="0.3">
      <c r="B33" s="769"/>
    </row>
    <row r="34" spans="2:2" x14ac:dyDescent="0.3">
      <c r="B34" s="769"/>
    </row>
    <row r="35" spans="2:2" x14ac:dyDescent="0.3">
      <c r="B35" s="769"/>
    </row>
    <row r="36" spans="2:2" x14ac:dyDescent="0.3">
      <c r="B36" s="769"/>
    </row>
    <row r="37" spans="2:2" x14ac:dyDescent="0.3">
      <c r="B37" s="769"/>
    </row>
    <row r="38" spans="2:2" x14ac:dyDescent="0.3">
      <c r="B38" s="769"/>
    </row>
    <row r="39" spans="2:2" x14ac:dyDescent="0.3">
      <c r="B39" s="769"/>
    </row>
    <row r="40" spans="2:2" x14ac:dyDescent="0.3">
      <c r="B40" s="769"/>
    </row>
    <row r="41" spans="2:2" x14ac:dyDescent="0.3">
      <c r="B41" s="769"/>
    </row>
    <row r="42" spans="2:2" x14ac:dyDescent="0.3">
      <c r="B42" s="769"/>
    </row>
    <row r="43" spans="2:2" x14ac:dyDescent="0.3">
      <c r="B43" s="769"/>
    </row>
    <row r="44" spans="2:2" x14ac:dyDescent="0.3">
      <c r="B44" s="769"/>
    </row>
    <row r="45" spans="2:2" x14ac:dyDescent="0.3">
      <c r="B45" s="769"/>
    </row>
    <row r="46" spans="2:2" x14ac:dyDescent="0.3">
      <c r="B46" s="770"/>
    </row>
  </sheetData>
  <mergeCells count="1">
    <mergeCell ref="C10:F10"/>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0B2CA-AD66-450E-8517-305DFD3388C0}">
  <sheetPr codeName="List50">
    <tabColor rgb="FF92D050"/>
    <pageSetUpPr fitToPage="1"/>
  </sheetPr>
  <dimension ref="B2:I28"/>
  <sheetViews>
    <sheetView showGridLines="0" view="pageLayout" topLeftCell="A3" zoomScaleNormal="100" workbookViewId="0">
      <selection activeCell="B5" sqref="B5"/>
    </sheetView>
  </sheetViews>
  <sheetFormatPr defaultRowHeight="14.4" x14ac:dyDescent="0.3"/>
  <cols>
    <col min="2" max="2" width="4.5546875" customWidth="1"/>
    <col min="3" max="3" width="25" customWidth="1"/>
    <col min="4" max="8" width="19.6640625" customWidth="1"/>
    <col min="9" max="9" width="20.44140625" customWidth="1"/>
  </cols>
  <sheetData>
    <row r="2" spans="2:9" ht="18" x14ac:dyDescent="0.3">
      <c r="B2" s="577" t="s">
        <v>839</v>
      </c>
    </row>
    <row r="3" spans="2:9" ht="16.2" thickBot="1" x14ac:dyDescent="0.35">
      <c r="B3" s="146"/>
      <c r="C3" s="836"/>
      <c r="D3" s="836"/>
      <c r="E3" s="1382"/>
      <c r="F3" s="1382"/>
      <c r="G3" s="836"/>
      <c r="H3" s="836"/>
      <c r="I3" s="836"/>
    </row>
    <row r="4" spans="2:9" ht="16.2" thickBot="1" x14ac:dyDescent="0.35">
      <c r="B4" s="827"/>
      <c r="C4" s="827"/>
      <c r="D4" s="730" t="s">
        <v>6</v>
      </c>
      <c r="E4" s="841" t="s">
        <v>7</v>
      </c>
      <c r="F4" s="841" t="s">
        <v>8</v>
      </c>
      <c r="G4" s="841" t="s">
        <v>43</v>
      </c>
      <c r="H4" s="841" t="s">
        <v>44</v>
      </c>
      <c r="I4" s="841" t="s">
        <v>164</v>
      </c>
    </row>
    <row r="5" spans="2:9" ht="19.5" customHeight="1" thickBot="1" x14ac:dyDescent="0.35">
      <c r="B5" s="827"/>
      <c r="C5" s="827"/>
      <c r="D5" s="1345" t="s">
        <v>840</v>
      </c>
      <c r="E5" s="1346"/>
      <c r="F5" s="1346"/>
      <c r="G5" s="1347"/>
      <c r="H5" s="1394" t="s">
        <v>827</v>
      </c>
      <c r="I5" s="1349" t="s">
        <v>829</v>
      </c>
    </row>
    <row r="6" spans="2:9" ht="49.5" customHeight="1" thickBot="1" x14ac:dyDescent="0.35">
      <c r="B6" s="181"/>
      <c r="C6" s="181"/>
      <c r="D6" s="739"/>
      <c r="E6" s="1345" t="s">
        <v>830</v>
      </c>
      <c r="F6" s="1394"/>
      <c r="G6" s="834" t="s">
        <v>841</v>
      </c>
      <c r="H6" s="1395"/>
      <c r="I6" s="1397"/>
    </row>
    <row r="7" spans="2:9" ht="15.6" x14ac:dyDescent="0.3">
      <c r="B7" s="827"/>
      <c r="C7" s="827"/>
      <c r="D7" s="740"/>
      <c r="E7" s="1398"/>
      <c r="F7" s="1349" t="s">
        <v>811</v>
      </c>
      <c r="G7" s="1398"/>
      <c r="H7" s="1395"/>
      <c r="I7" s="1397"/>
    </row>
    <row r="8" spans="2:9" ht="16.2" thickBot="1" x14ac:dyDescent="0.35">
      <c r="B8" s="827"/>
      <c r="C8" s="827"/>
      <c r="D8" s="741"/>
      <c r="E8" s="1399"/>
      <c r="F8" s="1400"/>
      <c r="G8" s="1401"/>
      <c r="H8" s="1396"/>
      <c r="I8" s="1350"/>
    </row>
    <row r="9" spans="2:9" ht="15" thickBot="1" x14ac:dyDescent="0.35">
      <c r="B9" s="734" t="s">
        <v>474</v>
      </c>
      <c r="C9" s="833" t="s">
        <v>842</v>
      </c>
      <c r="D9" s="1078">
        <v>4950550295</v>
      </c>
      <c r="E9" s="1078">
        <v>123225914</v>
      </c>
      <c r="F9" s="1078">
        <v>123225914</v>
      </c>
      <c r="G9" s="1078">
        <v>4950550295</v>
      </c>
      <c r="H9" s="1078">
        <v>-179028421</v>
      </c>
      <c r="I9" s="1078">
        <v>0</v>
      </c>
    </row>
    <row r="10" spans="2:9" ht="15" thickBot="1" x14ac:dyDescent="0.35">
      <c r="B10" s="742" t="s">
        <v>476</v>
      </c>
      <c r="C10" s="597" t="s">
        <v>843</v>
      </c>
      <c r="D10" s="1078">
        <v>142320544</v>
      </c>
      <c r="E10" s="1078">
        <v>1508412</v>
      </c>
      <c r="F10" s="1078">
        <v>1508412</v>
      </c>
      <c r="G10" s="1078">
        <v>142320544</v>
      </c>
      <c r="H10" s="1078">
        <v>-4393178</v>
      </c>
      <c r="I10" s="1078">
        <v>0</v>
      </c>
    </row>
    <row r="11" spans="2:9" ht="15" thickBot="1" x14ac:dyDescent="0.35">
      <c r="B11" s="742" t="s">
        <v>756</v>
      </c>
      <c r="C11" s="597" t="s">
        <v>844</v>
      </c>
      <c r="D11" s="1078">
        <v>57589575150</v>
      </c>
      <c r="E11" s="1078">
        <v>2266093878</v>
      </c>
      <c r="F11" s="1078">
        <v>2266093878</v>
      </c>
      <c r="G11" s="1078">
        <v>57589575150</v>
      </c>
      <c r="H11" s="1078">
        <v>-2048878815</v>
      </c>
      <c r="I11" s="1078">
        <v>0</v>
      </c>
    </row>
    <row r="12" spans="2:9" ht="24.6" thickBot="1" x14ac:dyDescent="0.35">
      <c r="B12" s="742" t="s">
        <v>758</v>
      </c>
      <c r="C12" s="597" t="s">
        <v>845</v>
      </c>
      <c r="D12" s="1078">
        <v>3991404180</v>
      </c>
      <c r="E12" s="1078">
        <v>460955935</v>
      </c>
      <c r="F12" s="1078">
        <v>460955935</v>
      </c>
      <c r="G12" s="1078">
        <v>3991404180</v>
      </c>
      <c r="H12" s="1078">
        <v>-129850717</v>
      </c>
      <c r="I12" s="1078">
        <v>0</v>
      </c>
    </row>
    <row r="13" spans="2:9" ht="15" thickBot="1" x14ac:dyDescent="0.35">
      <c r="B13" s="742" t="s">
        <v>760</v>
      </c>
      <c r="C13" s="597" t="s">
        <v>846</v>
      </c>
      <c r="D13" s="1078">
        <v>5348322689</v>
      </c>
      <c r="E13" s="1078">
        <v>11989112</v>
      </c>
      <c r="F13" s="1078">
        <v>11989112</v>
      </c>
      <c r="G13" s="1078">
        <v>5348322689</v>
      </c>
      <c r="H13" s="1078">
        <v>-24196766</v>
      </c>
      <c r="I13" s="1078">
        <v>0</v>
      </c>
    </row>
    <row r="14" spans="2:9" ht="15" thickBot="1" x14ac:dyDescent="0.35">
      <c r="B14" s="742" t="s">
        <v>762</v>
      </c>
      <c r="C14" s="597" t="s">
        <v>847</v>
      </c>
      <c r="D14" s="1078">
        <v>13787703903</v>
      </c>
      <c r="E14" s="1078">
        <v>423614671</v>
      </c>
      <c r="F14" s="1078">
        <v>423614671</v>
      </c>
      <c r="G14" s="1078">
        <v>13787703903</v>
      </c>
      <c r="H14" s="1078">
        <v>-352857822</v>
      </c>
      <c r="I14" s="1078">
        <v>0</v>
      </c>
    </row>
    <row r="15" spans="2:9" ht="15" thickBot="1" x14ac:dyDescent="0.35">
      <c r="B15" s="742" t="s">
        <v>764</v>
      </c>
      <c r="C15" s="597" t="s">
        <v>848</v>
      </c>
      <c r="D15" s="1078">
        <v>49724466668</v>
      </c>
      <c r="E15" s="1078">
        <v>1631819344</v>
      </c>
      <c r="F15" s="1078">
        <v>1631819344</v>
      </c>
      <c r="G15" s="1078">
        <v>49724466668</v>
      </c>
      <c r="H15" s="1078">
        <v>-1353838969</v>
      </c>
      <c r="I15" s="1078">
        <v>0</v>
      </c>
    </row>
    <row r="16" spans="2:9" ht="15" thickBot="1" x14ac:dyDescent="0.35">
      <c r="B16" s="742" t="s">
        <v>766</v>
      </c>
      <c r="C16" s="597" t="s">
        <v>849</v>
      </c>
      <c r="D16" s="1078">
        <v>23169687111</v>
      </c>
      <c r="E16" s="1078">
        <v>518774352</v>
      </c>
      <c r="F16" s="1078">
        <v>518774352</v>
      </c>
      <c r="G16" s="1078">
        <v>23169687111</v>
      </c>
      <c r="H16" s="1078">
        <v>-785262334</v>
      </c>
      <c r="I16" s="1078">
        <v>0</v>
      </c>
    </row>
    <row r="17" spans="2:9" ht="24.6" thickBot="1" x14ac:dyDescent="0.35">
      <c r="B17" s="737" t="s">
        <v>768</v>
      </c>
      <c r="C17" s="597" t="s">
        <v>850</v>
      </c>
      <c r="D17" s="1078">
        <v>2490439634</v>
      </c>
      <c r="E17" s="1078">
        <v>344771945</v>
      </c>
      <c r="F17" s="1078">
        <v>344771945</v>
      </c>
      <c r="G17" s="1078">
        <v>2490439634</v>
      </c>
      <c r="H17" s="1078">
        <v>-163706090</v>
      </c>
      <c r="I17" s="1078">
        <v>0</v>
      </c>
    </row>
    <row r="18" spans="2:9" ht="15" thickBot="1" x14ac:dyDescent="0.35">
      <c r="B18" s="742" t="s">
        <v>770</v>
      </c>
      <c r="C18" s="597" t="s">
        <v>851</v>
      </c>
      <c r="D18" s="1078">
        <v>5718016823</v>
      </c>
      <c r="E18" s="1078">
        <v>59438823</v>
      </c>
      <c r="F18" s="1078">
        <v>59438823</v>
      </c>
      <c r="G18" s="1078">
        <v>5718016823</v>
      </c>
      <c r="H18" s="1078">
        <v>-52962890</v>
      </c>
      <c r="I18" s="1078">
        <v>0</v>
      </c>
    </row>
    <row r="19" spans="2:9" ht="15" thickBot="1" x14ac:dyDescent="0.35">
      <c r="B19" s="742" t="s">
        <v>771</v>
      </c>
      <c r="C19" s="597" t="s">
        <v>852</v>
      </c>
      <c r="D19" s="1078">
        <v>653701556</v>
      </c>
      <c r="E19" s="1078">
        <v>7343133</v>
      </c>
      <c r="F19" s="1078">
        <v>7343133</v>
      </c>
      <c r="G19" s="1078">
        <v>653701556</v>
      </c>
      <c r="H19" s="1078">
        <v>-5248174</v>
      </c>
      <c r="I19" s="1078">
        <v>0</v>
      </c>
    </row>
    <row r="20" spans="2:9" ht="15" thickBot="1" x14ac:dyDescent="0.35">
      <c r="B20" s="742" t="s">
        <v>772</v>
      </c>
      <c r="C20" s="597" t="s">
        <v>853</v>
      </c>
      <c r="D20" s="1078">
        <v>66417162031</v>
      </c>
      <c r="E20" s="1078">
        <v>540476193</v>
      </c>
      <c r="F20" s="1078">
        <v>540476193</v>
      </c>
      <c r="G20" s="1078">
        <v>66417162031</v>
      </c>
      <c r="H20" s="1078">
        <v>-718700392</v>
      </c>
      <c r="I20" s="1078">
        <v>0</v>
      </c>
    </row>
    <row r="21" spans="2:9" ht="24.6" thickBot="1" x14ac:dyDescent="0.35">
      <c r="B21" s="742" t="s">
        <v>773</v>
      </c>
      <c r="C21" s="597" t="s">
        <v>854</v>
      </c>
      <c r="D21" s="1078">
        <v>13088404249</v>
      </c>
      <c r="E21" s="1078">
        <v>826811101</v>
      </c>
      <c r="F21" s="1078">
        <v>826811101</v>
      </c>
      <c r="G21" s="1078">
        <v>13088404249</v>
      </c>
      <c r="H21" s="1078">
        <v>-572113348</v>
      </c>
      <c r="I21" s="1078">
        <v>0</v>
      </c>
    </row>
    <row r="22" spans="2:9" ht="24.6" thickBot="1" x14ac:dyDescent="0.35">
      <c r="B22" s="742" t="s">
        <v>774</v>
      </c>
      <c r="C22" s="597" t="s">
        <v>855</v>
      </c>
      <c r="D22" s="1078">
        <v>3338005529</v>
      </c>
      <c r="E22" s="1078">
        <v>116148293</v>
      </c>
      <c r="F22" s="1078">
        <v>116148293</v>
      </c>
      <c r="G22" s="1078">
        <v>3338005529</v>
      </c>
      <c r="H22" s="1078">
        <v>-107017854</v>
      </c>
      <c r="I22" s="1078">
        <v>0</v>
      </c>
    </row>
    <row r="23" spans="2:9" ht="24.6" thickBot="1" x14ac:dyDescent="0.35">
      <c r="B23" s="737" t="s">
        <v>775</v>
      </c>
      <c r="C23" s="597" t="s">
        <v>856</v>
      </c>
      <c r="D23" s="1078">
        <v>38505246</v>
      </c>
      <c r="E23" s="1078">
        <v>0</v>
      </c>
      <c r="F23" s="1078">
        <v>0</v>
      </c>
      <c r="G23" s="1078">
        <v>38505246</v>
      </c>
      <c r="H23" s="1078">
        <v>-97932</v>
      </c>
      <c r="I23" s="1078">
        <v>0</v>
      </c>
    </row>
    <row r="24" spans="2:9" ht="15" thickBot="1" x14ac:dyDescent="0.35">
      <c r="B24" s="742" t="s">
        <v>776</v>
      </c>
      <c r="C24" s="597" t="s">
        <v>857</v>
      </c>
      <c r="D24" s="1078">
        <v>302993842</v>
      </c>
      <c r="E24" s="1078">
        <v>5133596</v>
      </c>
      <c r="F24" s="1078">
        <v>5133596</v>
      </c>
      <c r="G24" s="1078">
        <v>302993842</v>
      </c>
      <c r="H24" s="1078">
        <v>-3004610</v>
      </c>
      <c r="I24" s="1078">
        <v>0</v>
      </c>
    </row>
    <row r="25" spans="2:9" ht="15" thickBot="1" x14ac:dyDescent="0.35">
      <c r="B25" s="742" t="s">
        <v>777</v>
      </c>
      <c r="C25" s="597" t="s">
        <v>858</v>
      </c>
      <c r="D25" s="1078">
        <v>1162298554</v>
      </c>
      <c r="E25" s="1078">
        <v>132025585</v>
      </c>
      <c r="F25" s="1078">
        <v>132025585</v>
      </c>
      <c r="G25" s="1078">
        <v>1162298554</v>
      </c>
      <c r="H25" s="1078">
        <v>-71084953</v>
      </c>
      <c r="I25" s="1078">
        <v>0</v>
      </c>
    </row>
    <row r="26" spans="2:9" ht="24.6" thickBot="1" x14ac:dyDescent="0.35">
      <c r="B26" s="742" t="s">
        <v>778</v>
      </c>
      <c r="C26" s="597" t="s">
        <v>859</v>
      </c>
      <c r="D26" s="1078">
        <v>326084850</v>
      </c>
      <c r="E26" s="1078">
        <v>1007492</v>
      </c>
      <c r="F26" s="1078">
        <v>1007492</v>
      </c>
      <c r="G26" s="1078">
        <v>326084850</v>
      </c>
      <c r="H26" s="1078">
        <v>-3942016</v>
      </c>
      <c r="I26" s="1078">
        <v>0</v>
      </c>
    </row>
    <row r="27" spans="2:9" ht="15" thickBot="1" x14ac:dyDescent="0.35">
      <c r="B27" s="742" t="s">
        <v>779</v>
      </c>
      <c r="C27" s="597" t="s">
        <v>860</v>
      </c>
      <c r="D27" s="1078">
        <v>4345456126</v>
      </c>
      <c r="E27" s="1078">
        <v>33055145</v>
      </c>
      <c r="F27" s="1078">
        <v>33055145</v>
      </c>
      <c r="G27" s="1078">
        <v>4345456126</v>
      </c>
      <c r="H27" s="1078">
        <v>-39188039</v>
      </c>
      <c r="I27" s="1078">
        <v>0</v>
      </c>
    </row>
    <row r="28" spans="2:9" ht="15" thickBot="1" x14ac:dyDescent="0.35">
      <c r="B28" s="743" t="s">
        <v>780</v>
      </c>
      <c r="C28" s="601" t="s">
        <v>42</v>
      </c>
      <c r="D28" s="1056">
        <v>256585098980</v>
      </c>
      <c r="E28" s="1056">
        <v>7504192924</v>
      </c>
      <c r="F28" s="1056">
        <v>7504192924</v>
      </c>
      <c r="G28" s="1056">
        <v>256585098980</v>
      </c>
      <c r="H28" s="1056">
        <v>-6615373320</v>
      </c>
      <c r="I28" s="1056">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&amp;C&amp;"Calibri"&amp;10&amp;K000000Public&amp;1#_x000D_&amp;"Calibri"&amp;11&amp;K000000&amp;"Calibri"&amp;11&amp;K000000CS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2A929-04F6-4CB2-867C-DF6DAFEF68DC}">
  <sheetPr codeName="List51">
    <tabColor rgb="FF92D050"/>
  </sheetPr>
  <dimension ref="A2:N23"/>
  <sheetViews>
    <sheetView showGridLines="0" view="pageLayout" topLeftCell="A10" zoomScaleNormal="100" workbookViewId="0">
      <selection activeCell="B5" sqref="B5"/>
    </sheetView>
  </sheetViews>
  <sheetFormatPr defaultRowHeight="14.4" x14ac:dyDescent="0.3"/>
  <cols>
    <col min="1" max="1" width="4.44140625" customWidth="1"/>
    <col min="2" max="2" width="25.88671875" customWidth="1"/>
    <col min="3" max="4" width="7.5546875" customWidth="1"/>
    <col min="6" max="6" width="6.5546875" customWidth="1"/>
    <col min="7" max="7" width="11.88671875" customWidth="1"/>
    <col min="8" max="8" width="6.44140625" customWidth="1"/>
    <col min="12" max="13" width="8.5546875" customWidth="1"/>
  </cols>
  <sheetData>
    <row r="2" spans="1:14" ht="18" x14ac:dyDescent="0.3">
      <c r="A2" s="577" t="s">
        <v>731</v>
      </c>
    </row>
    <row r="3" spans="1:14" ht="16.2" thickBot="1" x14ac:dyDescent="0.35">
      <c r="A3" s="146"/>
      <c r="B3" s="836"/>
      <c r="C3" s="836"/>
      <c r="D3" s="836"/>
      <c r="E3" s="836"/>
      <c r="F3" s="836"/>
      <c r="G3" s="836"/>
      <c r="H3" s="836"/>
      <c r="I3" s="836"/>
      <c r="J3" s="836"/>
      <c r="K3" s="836"/>
      <c r="L3" s="836"/>
      <c r="M3" s="836"/>
      <c r="N3" s="836"/>
    </row>
    <row r="4" spans="1:14" ht="16.2" thickBot="1" x14ac:dyDescent="0.35">
      <c r="A4" s="146"/>
      <c r="B4" s="182"/>
      <c r="C4" s="619" t="s">
        <v>6</v>
      </c>
      <c r="D4" s="620" t="s">
        <v>7</v>
      </c>
      <c r="E4" s="620" t="s">
        <v>8</v>
      </c>
      <c r="F4" s="620" t="s">
        <v>43</v>
      </c>
      <c r="G4" s="620" t="s">
        <v>44</v>
      </c>
      <c r="H4" s="620" t="s">
        <v>164</v>
      </c>
      <c r="I4" s="620" t="s">
        <v>165</v>
      </c>
      <c r="J4" s="620" t="s">
        <v>199</v>
      </c>
      <c r="K4" s="620" t="s">
        <v>454</v>
      </c>
      <c r="L4" s="620" t="s">
        <v>455</v>
      </c>
      <c r="M4" s="620" t="s">
        <v>456</v>
      </c>
      <c r="N4" s="620" t="s">
        <v>457</v>
      </c>
    </row>
    <row r="5" spans="1:14" ht="21" customHeight="1" thickBot="1" x14ac:dyDescent="0.35">
      <c r="A5" s="827"/>
      <c r="B5" s="827"/>
      <c r="C5" s="621" t="s">
        <v>754</v>
      </c>
      <c r="D5" s="622"/>
      <c r="E5" s="622"/>
      <c r="F5" s="622"/>
      <c r="G5" s="622"/>
      <c r="H5" s="622"/>
      <c r="I5" s="622"/>
      <c r="J5" s="622"/>
      <c r="K5" s="622"/>
      <c r="L5" s="622"/>
      <c r="M5" s="622"/>
      <c r="N5" s="623"/>
    </row>
    <row r="6" spans="1:14" ht="23.25" customHeight="1" thickBot="1" x14ac:dyDescent="0.35">
      <c r="A6" s="827"/>
      <c r="B6" s="827"/>
      <c r="C6" s="624"/>
      <c r="D6" s="625" t="s">
        <v>861</v>
      </c>
      <c r="E6" s="626"/>
      <c r="F6" s="625" t="s">
        <v>862</v>
      </c>
      <c r="G6" s="847"/>
      <c r="H6" s="847"/>
      <c r="I6" s="847"/>
      <c r="J6" s="847"/>
      <c r="K6" s="847"/>
      <c r="L6" s="847"/>
      <c r="M6" s="847"/>
      <c r="N6" s="833"/>
    </row>
    <row r="7" spans="1:14" ht="19.5" customHeight="1" thickBot="1" x14ac:dyDescent="0.35">
      <c r="A7" s="827"/>
      <c r="B7" s="827"/>
      <c r="C7" s="624"/>
      <c r="D7" s="624"/>
      <c r="E7" s="627"/>
      <c r="F7" s="624"/>
      <c r="G7" s="1349" t="s">
        <v>819</v>
      </c>
      <c r="H7" s="1402" t="s">
        <v>863</v>
      </c>
      <c r="I7" s="1403"/>
      <c r="J7" s="1403"/>
      <c r="K7" s="1403"/>
      <c r="L7" s="1403"/>
      <c r="M7" s="1403"/>
      <c r="N7" s="1404"/>
    </row>
    <row r="8" spans="1:14" ht="82.5" customHeight="1" thickBot="1" x14ac:dyDescent="0.35">
      <c r="A8" s="827"/>
      <c r="B8" s="827"/>
      <c r="C8" s="624"/>
      <c r="D8" s="624"/>
      <c r="E8" s="628" t="s">
        <v>864</v>
      </c>
      <c r="F8" s="629"/>
      <c r="G8" s="1400"/>
      <c r="H8" s="630"/>
      <c r="I8" s="834" t="s">
        <v>865</v>
      </c>
      <c r="J8" s="834" t="s">
        <v>866</v>
      </c>
      <c r="K8" s="834" t="s">
        <v>1913</v>
      </c>
      <c r="L8" s="834" t="s">
        <v>867</v>
      </c>
      <c r="M8" s="834" t="s">
        <v>868</v>
      </c>
      <c r="N8" s="834" t="s">
        <v>869</v>
      </c>
    </row>
    <row r="9" spans="1:14" ht="15" thickBot="1" x14ac:dyDescent="0.35">
      <c r="A9" s="631" t="s">
        <v>474</v>
      </c>
      <c r="B9" s="632" t="s">
        <v>840</v>
      </c>
      <c r="C9" s="1079">
        <v>0</v>
      </c>
      <c r="D9" s="1079">
        <v>0</v>
      </c>
      <c r="E9" s="1079">
        <v>0</v>
      </c>
      <c r="F9" s="1079">
        <v>0</v>
      </c>
      <c r="G9" s="1079">
        <v>0</v>
      </c>
      <c r="H9" s="1079">
        <v>0</v>
      </c>
      <c r="I9" s="1079">
        <v>0</v>
      </c>
      <c r="J9" s="1079">
        <v>0</v>
      </c>
      <c r="K9" s="1079">
        <v>0</v>
      </c>
      <c r="L9" s="1079">
        <v>0</v>
      </c>
      <c r="M9" s="1079">
        <v>0</v>
      </c>
      <c r="N9" s="1079">
        <v>0</v>
      </c>
    </row>
    <row r="10" spans="1:14" ht="15" thickBot="1" x14ac:dyDescent="0.35">
      <c r="A10" s="633" t="s">
        <v>476</v>
      </c>
      <c r="B10" s="634" t="s">
        <v>870</v>
      </c>
      <c r="C10" s="1078">
        <v>0</v>
      </c>
      <c r="D10" s="1078">
        <v>0</v>
      </c>
      <c r="E10" s="1078">
        <v>0</v>
      </c>
      <c r="F10" s="1078">
        <v>0</v>
      </c>
      <c r="G10" s="1078">
        <v>0</v>
      </c>
      <c r="H10" s="1078">
        <v>0</v>
      </c>
      <c r="I10" s="1078">
        <v>0</v>
      </c>
      <c r="J10" s="1078">
        <v>0</v>
      </c>
      <c r="K10" s="1078">
        <v>0</v>
      </c>
      <c r="L10" s="1078">
        <v>0</v>
      </c>
      <c r="M10" s="1078">
        <v>0</v>
      </c>
      <c r="N10" s="1078">
        <v>0</v>
      </c>
    </row>
    <row r="11" spans="1:14" ht="32.25" customHeight="1" thickBot="1" x14ac:dyDescent="0.35">
      <c r="A11" s="633" t="s">
        <v>756</v>
      </c>
      <c r="B11" s="635" t="s">
        <v>871</v>
      </c>
      <c r="C11" s="1079">
        <v>0</v>
      </c>
      <c r="D11" s="1079">
        <v>0</v>
      </c>
      <c r="E11" s="1079">
        <v>0</v>
      </c>
      <c r="F11" s="1079">
        <v>0</v>
      </c>
      <c r="G11" s="1079">
        <v>0</v>
      </c>
      <c r="H11" s="1079">
        <v>0</v>
      </c>
      <c r="I11" s="1079">
        <v>0</v>
      </c>
      <c r="J11" s="1079">
        <v>0</v>
      </c>
      <c r="K11" s="1079">
        <v>0</v>
      </c>
      <c r="L11" s="1079">
        <v>0</v>
      </c>
      <c r="M11" s="1079">
        <v>0</v>
      </c>
      <c r="N11" s="1079">
        <v>0</v>
      </c>
    </row>
    <row r="12" spans="1:14" ht="62.25" customHeight="1" thickBot="1" x14ac:dyDescent="0.35">
      <c r="A12" s="633" t="s">
        <v>758</v>
      </c>
      <c r="B12" s="636" t="s">
        <v>872</v>
      </c>
      <c r="C12" s="1079">
        <v>0</v>
      </c>
      <c r="D12" s="1079">
        <v>0</v>
      </c>
      <c r="E12" s="1080"/>
      <c r="F12" s="1079">
        <v>0</v>
      </c>
      <c r="G12" s="1079">
        <v>0</v>
      </c>
      <c r="H12" s="1079">
        <v>0</v>
      </c>
      <c r="I12" s="1080"/>
      <c r="J12" s="1080"/>
      <c r="K12" s="1080"/>
      <c r="L12" s="1080"/>
      <c r="M12" s="1080"/>
      <c r="N12" s="1080"/>
    </row>
    <row r="13" spans="1:14" ht="68.25" customHeight="1" thickBot="1" x14ac:dyDescent="0.35">
      <c r="A13" s="633" t="s">
        <v>760</v>
      </c>
      <c r="B13" s="636" t="s">
        <v>873</v>
      </c>
      <c r="C13" s="1079">
        <v>0</v>
      </c>
      <c r="D13" s="1079">
        <v>0</v>
      </c>
      <c r="E13" s="1080"/>
      <c r="F13" s="1079">
        <v>0</v>
      </c>
      <c r="G13" s="1079">
        <v>0</v>
      </c>
      <c r="H13" s="1079">
        <v>0</v>
      </c>
      <c r="I13" s="1080"/>
      <c r="J13" s="1080"/>
      <c r="K13" s="1080"/>
      <c r="L13" s="1080"/>
      <c r="M13" s="1080"/>
      <c r="N13" s="1080"/>
    </row>
    <row r="14" spans="1:14" ht="51.75" customHeight="1" thickBot="1" x14ac:dyDescent="0.35">
      <c r="A14" s="633" t="s">
        <v>762</v>
      </c>
      <c r="B14" s="636" t="s">
        <v>874</v>
      </c>
      <c r="C14" s="1079">
        <v>0</v>
      </c>
      <c r="D14" s="1079">
        <v>0</v>
      </c>
      <c r="E14" s="1080"/>
      <c r="F14" s="1079">
        <v>0</v>
      </c>
      <c r="G14" s="1079">
        <v>0</v>
      </c>
      <c r="H14" s="1079">
        <v>0</v>
      </c>
      <c r="I14" s="1080"/>
      <c r="J14" s="1080"/>
      <c r="K14" s="1080"/>
      <c r="L14" s="1080"/>
      <c r="M14" s="1080"/>
      <c r="N14" s="1080"/>
    </row>
    <row r="15" spans="1:14" ht="35.25" customHeight="1" thickBot="1" x14ac:dyDescent="0.35">
      <c r="A15" s="637" t="s">
        <v>764</v>
      </c>
      <c r="B15" s="605" t="s">
        <v>875</v>
      </c>
      <c r="C15" s="1078">
        <v>0</v>
      </c>
      <c r="D15" s="1078">
        <v>0</v>
      </c>
      <c r="E15" s="1078">
        <v>0</v>
      </c>
      <c r="F15" s="1078">
        <v>0</v>
      </c>
      <c r="G15" s="1078">
        <v>0</v>
      </c>
      <c r="H15" s="1078">
        <v>0</v>
      </c>
      <c r="I15" s="1078">
        <v>0</v>
      </c>
      <c r="J15" s="1078">
        <v>0</v>
      </c>
      <c r="K15" s="1078">
        <v>0</v>
      </c>
      <c r="L15" s="1078">
        <v>0</v>
      </c>
      <c r="M15" s="1078">
        <v>0</v>
      </c>
      <c r="N15" s="1078">
        <v>0</v>
      </c>
    </row>
    <row r="16" spans="1:14" ht="15" thickBot="1" x14ac:dyDescent="0.35">
      <c r="A16" s="637" t="s">
        <v>766</v>
      </c>
      <c r="B16" s="605" t="s">
        <v>876</v>
      </c>
      <c r="C16" s="1081"/>
      <c r="D16" s="1081"/>
      <c r="E16" s="1081"/>
      <c r="F16" s="1081"/>
      <c r="G16" s="1081"/>
      <c r="H16" s="1081"/>
      <c r="I16" s="1081"/>
      <c r="J16" s="1081"/>
      <c r="K16" s="1081"/>
      <c r="L16" s="1081"/>
      <c r="M16" s="1081"/>
      <c r="N16" s="1081"/>
    </row>
    <row r="17" spans="1:14" ht="31.5" customHeight="1" thickBot="1" x14ac:dyDescent="0.35">
      <c r="A17" s="633" t="s">
        <v>768</v>
      </c>
      <c r="B17" s="634" t="s">
        <v>877</v>
      </c>
      <c r="C17" s="1082">
        <v>0</v>
      </c>
      <c r="D17" s="1082">
        <v>0</v>
      </c>
      <c r="E17" s="1082">
        <v>0</v>
      </c>
      <c r="F17" s="1082">
        <v>0</v>
      </c>
      <c r="G17" s="1082">
        <v>0</v>
      </c>
      <c r="H17" s="1082">
        <v>0</v>
      </c>
      <c r="I17" s="1082">
        <v>0</v>
      </c>
      <c r="J17" s="1082">
        <v>0</v>
      </c>
      <c r="K17" s="1082">
        <v>0</v>
      </c>
      <c r="L17" s="1082">
        <v>0</v>
      </c>
      <c r="M17" s="1082">
        <v>0</v>
      </c>
      <c r="N17" s="1082">
        <v>0</v>
      </c>
    </row>
    <row r="18" spans="1:14" ht="30.75" customHeight="1" thickBot="1" x14ac:dyDescent="0.35">
      <c r="A18" s="633" t="s">
        <v>770</v>
      </c>
      <c r="B18" s="635" t="s">
        <v>878</v>
      </c>
      <c r="C18" s="1082">
        <v>0</v>
      </c>
      <c r="D18" s="1082">
        <v>0</v>
      </c>
      <c r="E18" s="1082">
        <v>0</v>
      </c>
      <c r="F18" s="1082">
        <v>0</v>
      </c>
      <c r="G18" s="1082">
        <v>0</v>
      </c>
      <c r="H18" s="1082">
        <v>0</v>
      </c>
      <c r="I18" s="1082">
        <v>0</v>
      </c>
      <c r="J18" s="1082">
        <v>0</v>
      </c>
      <c r="K18" s="1082">
        <v>0</v>
      </c>
      <c r="L18" s="1082">
        <v>0</v>
      </c>
      <c r="M18" s="1082">
        <v>0</v>
      </c>
      <c r="N18" s="1082">
        <v>0</v>
      </c>
    </row>
    <row r="19" spans="1:14" ht="31.5" customHeight="1" thickBot="1" x14ac:dyDescent="0.35">
      <c r="A19" s="633" t="s">
        <v>771</v>
      </c>
      <c r="B19" s="634" t="s">
        <v>879</v>
      </c>
      <c r="C19" s="1082">
        <v>0</v>
      </c>
      <c r="D19" s="1082">
        <v>0</v>
      </c>
      <c r="E19" s="1082">
        <v>0</v>
      </c>
      <c r="F19" s="1082">
        <v>0</v>
      </c>
      <c r="G19" s="1082">
        <v>0</v>
      </c>
      <c r="H19" s="1082">
        <v>0</v>
      </c>
      <c r="I19" s="1082"/>
      <c r="J19" s="1082"/>
      <c r="K19" s="1082"/>
      <c r="L19" s="1082"/>
      <c r="M19" s="1082"/>
      <c r="N19" s="1082"/>
    </row>
    <row r="20" spans="1:14" ht="29.25" customHeight="1" thickBot="1" x14ac:dyDescent="0.35">
      <c r="A20" s="633" t="s">
        <v>772</v>
      </c>
      <c r="B20" s="635" t="s">
        <v>878</v>
      </c>
      <c r="C20" s="1082">
        <v>0</v>
      </c>
      <c r="D20" s="1082">
        <v>0</v>
      </c>
      <c r="E20" s="1082">
        <v>0</v>
      </c>
      <c r="F20" s="1082">
        <v>0</v>
      </c>
      <c r="G20" s="1082">
        <v>0</v>
      </c>
      <c r="H20" s="1082">
        <v>0</v>
      </c>
      <c r="I20" s="1082"/>
      <c r="J20" s="1082"/>
      <c r="K20" s="1082"/>
      <c r="L20" s="1082"/>
      <c r="M20" s="1082"/>
      <c r="N20" s="1082"/>
    </row>
    <row r="21" spans="1:14" ht="15" thickBot="1" x14ac:dyDescent="0.35">
      <c r="A21" s="637" t="s">
        <v>773</v>
      </c>
      <c r="B21" s="605" t="s">
        <v>880</v>
      </c>
      <c r="C21" s="1082">
        <v>0</v>
      </c>
      <c r="D21" s="1082">
        <v>0</v>
      </c>
      <c r="E21" s="1082">
        <v>0</v>
      </c>
      <c r="F21" s="1082">
        <v>0</v>
      </c>
      <c r="G21" s="1082">
        <v>0</v>
      </c>
      <c r="H21" s="1082">
        <v>0</v>
      </c>
      <c r="I21" s="1082">
        <v>0</v>
      </c>
      <c r="J21" s="1082">
        <v>0</v>
      </c>
      <c r="K21" s="1082">
        <v>0</v>
      </c>
      <c r="L21" s="1082">
        <v>0</v>
      </c>
      <c r="M21" s="1082">
        <v>0</v>
      </c>
      <c r="N21" s="1082">
        <v>0</v>
      </c>
    </row>
    <row r="22" spans="1:14" ht="15" thickBot="1" x14ac:dyDescent="0.35">
      <c r="A22" s="637" t="s">
        <v>774</v>
      </c>
      <c r="B22" s="605" t="s">
        <v>745</v>
      </c>
      <c r="C22" s="1082">
        <v>0</v>
      </c>
      <c r="D22" s="1082">
        <v>0</v>
      </c>
      <c r="E22" s="1082">
        <v>0</v>
      </c>
      <c r="F22" s="1082">
        <v>0</v>
      </c>
      <c r="G22" s="1082">
        <v>0</v>
      </c>
      <c r="H22" s="1082">
        <v>0</v>
      </c>
      <c r="I22" s="1082">
        <v>0</v>
      </c>
      <c r="J22" s="1082">
        <v>0</v>
      </c>
      <c r="K22" s="1082">
        <v>0</v>
      </c>
      <c r="L22" s="1082">
        <v>0</v>
      </c>
      <c r="M22" s="1082">
        <v>0</v>
      </c>
      <c r="N22" s="1082">
        <v>0</v>
      </c>
    </row>
    <row r="23" spans="1:14" x14ac:dyDescent="0.3">
      <c r="C23" s="895"/>
      <c r="D23" s="895"/>
      <c r="E23" s="895"/>
      <c r="F23" s="895"/>
      <c r="G23" s="895"/>
      <c r="H23" s="895"/>
      <c r="I23" s="895"/>
      <c r="J23" s="895"/>
      <c r="K23" s="895"/>
      <c r="L23" s="895"/>
      <c r="M23" s="895"/>
      <c r="N23" s="895"/>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&amp;C&amp;"Calibri"&amp;10&amp;K000000Public&amp;1#_x000D_&amp;"Calibri"&amp;11&amp;K000000&amp;"Calibri"&amp;11&amp;K000000CS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4C8B61-2B2B-448C-807D-6334CFB5D325}">
  <sheetPr codeName="List52">
    <tabColor rgb="FF92D050"/>
  </sheetPr>
  <dimension ref="A1:E14"/>
  <sheetViews>
    <sheetView showGridLines="0" view="pageLayout" topLeftCell="A4" zoomScaleNormal="100" workbookViewId="0">
      <selection activeCell="A5" sqref="A5:B5"/>
    </sheetView>
  </sheetViews>
  <sheetFormatPr defaultRowHeight="14.4" x14ac:dyDescent="0.3"/>
  <cols>
    <col min="1" max="1" width="4.5546875" customWidth="1"/>
    <col min="2" max="3" width="26.44140625" customWidth="1"/>
    <col min="4" max="5" width="27" customWidth="1"/>
  </cols>
  <sheetData>
    <row r="1" spans="1:5" ht="18" x14ac:dyDescent="0.3">
      <c r="A1" s="577" t="s">
        <v>732</v>
      </c>
    </row>
    <row r="2" spans="1:5" ht="16.2" thickBot="1" x14ac:dyDescent="0.35">
      <c r="A2" s="1411"/>
      <c r="B2" s="1411"/>
      <c r="C2" s="183"/>
      <c r="D2" s="184"/>
      <c r="E2" s="184"/>
    </row>
    <row r="3" spans="1:5" ht="16.2" thickBot="1" x14ac:dyDescent="0.35">
      <c r="A3" s="1411"/>
      <c r="B3" s="1411"/>
      <c r="C3" s="182"/>
      <c r="D3" s="608" t="s">
        <v>6</v>
      </c>
      <c r="E3" s="608" t="s">
        <v>7</v>
      </c>
    </row>
    <row r="4" spans="1:5" ht="15.6" x14ac:dyDescent="0.3">
      <c r="A4" s="1411"/>
      <c r="B4" s="1411"/>
      <c r="C4" s="836"/>
      <c r="D4" s="1360" t="s">
        <v>881</v>
      </c>
      <c r="E4" s="1362"/>
    </row>
    <row r="5" spans="1:5" ht="16.2" thickBot="1" x14ac:dyDescent="0.35">
      <c r="A5" s="1411"/>
      <c r="B5" s="1411"/>
      <c r="C5" s="170"/>
      <c r="D5" s="1385"/>
      <c r="E5" s="1386"/>
    </row>
    <row r="6" spans="1:5" ht="16.2" thickBot="1" x14ac:dyDescent="0.35">
      <c r="A6" s="1382"/>
      <c r="B6" s="1382"/>
      <c r="C6" s="171"/>
      <c r="D6" s="830" t="s">
        <v>882</v>
      </c>
      <c r="E6" s="823" t="s">
        <v>883</v>
      </c>
    </row>
    <row r="7" spans="1:5" ht="15" thickBot="1" x14ac:dyDescent="0.35">
      <c r="A7" s="744" t="s">
        <v>474</v>
      </c>
      <c r="B7" s="1409" t="s">
        <v>884</v>
      </c>
      <c r="C7" s="1410"/>
      <c r="D7" s="1066">
        <v>0</v>
      </c>
      <c r="E7" s="1066">
        <v>0</v>
      </c>
    </row>
    <row r="8" spans="1:5" ht="15" thickBot="1" x14ac:dyDescent="0.35">
      <c r="A8" s="745" t="s">
        <v>476</v>
      </c>
      <c r="B8" s="1409" t="s">
        <v>885</v>
      </c>
      <c r="C8" s="1410"/>
      <c r="D8" s="1066">
        <v>18863318</v>
      </c>
      <c r="E8" s="1066">
        <v>-167239</v>
      </c>
    </row>
    <row r="9" spans="1:5" ht="15" thickBot="1" x14ac:dyDescent="0.35">
      <c r="A9" s="746" t="s">
        <v>756</v>
      </c>
      <c r="B9" s="1405" t="s">
        <v>886</v>
      </c>
      <c r="C9" s="1406"/>
      <c r="D9" s="1066">
        <v>0</v>
      </c>
      <c r="E9" s="1066">
        <v>0</v>
      </c>
    </row>
    <row r="10" spans="1:5" ht="15" thickBot="1" x14ac:dyDescent="0.35">
      <c r="A10" s="746" t="s">
        <v>758</v>
      </c>
      <c r="B10" s="1405" t="s">
        <v>887</v>
      </c>
      <c r="C10" s="1406"/>
      <c r="D10" s="1066">
        <v>0</v>
      </c>
      <c r="E10" s="1066">
        <v>0</v>
      </c>
    </row>
    <row r="11" spans="1:5" ht="15" thickBot="1" x14ac:dyDescent="0.35">
      <c r="A11" s="746" t="s">
        <v>760</v>
      </c>
      <c r="B11" s="1405" t="s">
        <v>888</v>
      </c>
      <c r="C11" s="1406"/>
      <c r="D11" s="1066">
        <v>18863318</v>
      </c>
      <c r="E11" s="1066">
        <v>-167239</v>
      </c>
    </row>
    <row r="12" spans="1:5" ht="15" thickBot="1" x14ac:dyDescent="0.35">
      <c r="A12" s="746" t="s">
        <v>762</v>
      </c>
      <c r="B12" s="1405" t="s">
        <v>889</v>
      </c>
      <c r="C12" s="1406"/>
      <c r="D12" s="1066">
        <v>0</v>
      </c>
      <c r="E12" s="1066">
        <v>0</v>
      </c>
    </row>
    <row r="13" spans="1:5" ht="15" thickBot="1" x14ac:dyDescent="0.35">
      <c r="A13" s="746" t="s">
        <v>764</v>
      </c>
      <c r="B13" s="1405" t="s">
        <v>890</v>
      </c>
      <c r="C13" s="1406"/>
      <c r="D13" s="1066">
        <v>0</v>
      </c>
      <c r="E13" s="1066">
        <v>0</v>
      </c>
    </row>
    <row r="14" spans="1:5" ht="15" thickBot="1" x14ac:dyDescent="0.35">
      <c r="A14" s="747" t="s">
        <v>766</v>
      </c>
      <c r="B14" s="1407" t="s">
        <v>42</v>
      </c>
      <c r="C14" s="1408"/>
      <c r="D14" s="1066">
        <v>18863318</v>
      </c>
      <c r="E14" s="1066">
        <v>-167239</v>
      </c>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24654-9EDA-435B-9B0A-D453BED67363}">
  <sheetPr codeName="List53">
    <tabColor rgb="FF92D050"/>
    <pageSetUpPr fitToPage="1"/>
  </sheetPr>
  <dimension ref="A1:N14"/>
  <sheetViews>
    <sheetView showGridLines="0" view="pageLayout" zoomScale="90" zoomScaleNormal="100" zoomScalePageLayoutView="90" workbookViewId="0">
      <selection activeCell="B5" sqref="B5"/>
    </sheetView>
  </sheetViews>
  <sheetFormatPr defaultRowHeight="14.4" x14ac:dyDescent="0.3"/>
  <cols>
    <col min="2" max="2" width="15.88671875" customWidth="1"/>
  </cols>
  <sheetData>
    <row r="1" spans="1:14" ht="18" x14ac:dyDescent="0.3">
      <c r="A1" s="577" t="s">
        <v>733</v>
      </c>
    </row>
    <row r="2" spans="1:14" ht="16.2" thickBot="1" x14ac:dyDescent="0.35">
      <c r="A2" s="836"/>
      <c r="B2" s="836"/>
      <c r="C2" s="828"/>
      <c r="D2" s="1382"/>
      <c r="E2" s="1382"/>
      <c r="F2" s="1382"/>
      <c r="G2" s="1382"/>
      <c r="H2" s="1382"/>
      <c r="I2" s="1382"/>
      <c r="J2" s="828"/>
      <c r="K2" s="828"/>
      <c r="L2" s="1382"/>
      <c r="M2" s="1382"/>
      <c r="N2" s="828"/>
    </row>
    <row r="3" spans="1:14" ht="15" thickBot="1" x14ac:dyDescent="0.35">
      <c r="A3" s="185"/>
      <c r="B3" s="185"/>
      <c r="C3" s="839" t="s">
        <v>6</v>
      </c>
      <c r="D3" s="606" t="s">
        <v>7</v>
      </c>
      <c r="E3" s="839" t="s">
        <v>8</v>
      </c>
      <c r="F3" s="606" t="s">
        <v>43</v>
      </c>
      <c r="G3" s="839" t="s">
        <v>44</v>
      </c>
      <c r="H3" s="839" t="s">
        <v>164</v>
      </c>
      <c r="I3" s="839" t="s">
        <v>165</v>
      </c>
      <c r="J3" s="842" t="s">
        <v>199</v>
      </c>
      <c r="K3" s="839" t="s">
        <v>454</v>
      </c>
      <c r="L3" s="842" t="s">
        <v>455</v>
      </c>
      <c r="M3" s="839" t="s">
        <v>456</v>
      </c>
      <c r="N3" s="840" t="s">
        <v>457</v>
      </c>
    </row>
    <row r="4" spans="1:14" ht="15" thickBot="1" x14ac:dyDescent="0.35">
      <c r="A4" s="186"/>
      <c r="B4" s="186"/>
      <c r="C4" s="1412" t="s">
        <v>891</v>
      </c>
      <c r="D4" s="1413"/>
      <c r="E4" s="1416" t="s">
        <v>892</v>
      </c>
      <c r="F4" s="1417"/>
      <c r="G4" s="1417"/>
      <c r="H4" s="1417"/>
      <c r="I4" s="1418"/>
      <c r="J4" s="1418"/>
      <c r="K4" s="843"/>
      <c r="L4" s="638"/>
      <c r="M4" s="843"/>
      <c r="N4" s="844"/>
    </row>
    <row r="5" spans="1:14" ht="35.25" customHeight="1" thickBot="1" x14ac:dyDescent="0.35">
      <c r="A5" s="186"/>
      <c r="B5" s="187"/>
      <c r="C5" s="1414"/>
      <c r="D5" s="1415"/>
      <c r="E5" s="845"/>
      <c r="F5" s="846"/>
      <c r="G5" s="1339" t="s">
        <v>893</v>
      </c>
      <c r="H5" s="1341"/>
      <c r="I5" s="1342" t="s">
        <v>894</v>
      </c>
      <c r="J5" s="1340"/>
      <c r="K5" s="1342" t="s">
        <v>895</v>
      </c>
      <c r="L5" s="1341"/>
      <c r="M5" s="1342" t="s">
        <v>896</v>
      </c>
      <c r="N5" s="1341"/>
    </row>
    <row r="6" spans="1:14" ht="36.6" thickBot="1" x14ac:dyDescent="0.35">
      <c r="A6" s="186"/>
      <c r="B6" s="188"/>
      <c r="C6" s="821" t="s">
        <v>840</v>
      </c>
      <c r="D6" s="841" t="s">
        <v>883</v>
      </c>
      <c r="E6" s="832" t="s">
        <v>882</v>
      </c>
      <c r="F6" s="832" t="s">
        <v>883</v>
      </c>
      <c r="G6" s="832" t="s">
        <v>882</v>
      </c>
      <c r="H6" s="835" t="s">
        <v>883</v>
      </c>
      <c r="I6" s="821" t="s">
        <v>882</v>
      </c>
      <c r="J6" s="832" t="s">
        <v>883</v>
      </c>
      <c r="K6" s="832" t="s">
        <v>882</v>
      </c>
      <c r="L6" s="835" t="s">
        <v>883</v>
      </c>
      <c r="M6" s="832" t="s">
        <v>882</v>
      </c>
      <c r="N6" s="606" t="s">
        <v>883</v>
      </c>
    </row>
    <row r="7" spans="1:14" ht="60.6" thickBot="1" x14ac:dyDescent="0.35">
      <c r="A7" s="631" t="s">
        <v>474</v>
      </c>
      <c r="B7" s="597" t="s">
        <v>897</v>
      </c>
      <c r="C7" s="1083">
        <v>0</v>
      </c>
      <c r="D7" s="1083">
        <v>0</v>
      </c>
      <c r="E7" s="1083">
        <v>0</v>
      </c>
      <c r="F7" s="1083">
        <v>0</v>
      </c>
      <c r="G7" s="1084"/>
      <c r="H7" s="1085"/>
      <c r="I7" s="1084"/>
      <c r="J7" s="1084"/>
      <c r="K7" s="1084"/>
      <c r="L7" s="1085"/>
      <c r="M7" s="1084"/>
      <c r="N7" s="1086"/>
    </row>
    <row r="8" spans="1:14" ht="60.6" thickBot="1" x14ac:dyDescent="0.35">
      <c r="A8" s="637" t="s">
        <v>476</v>
      </c>
      <c r="B8" s="597" t="s">
        <v>898</v>
      </c>
      <c r="C8" s="1083">
        <v>0</v>
      </c>
      <c r="D8" s="1083">
        <v>0</v>
      </c>
      <c r="E8" s="1083">
        <v>0</v>
      </c>
      <c r="F8" s="1083">
        <v>0</v>
      </c>
      <c r="G8" s="1083">
        <v>0</v>
      </c>
      <c r="H8" s="1083">
        <v>0</v>
      </c>
      <c r="I8" s="1083">
        <v>0</v>
      </c>
      <c r="J8" s="1083">
        <v>0</v>
      </c>
      <c r="K8" s="1083">
        <v>0</v>
      </c>
      <c r="L8" s="1083">
        <v>0</v>
      </c>
      <c r="M8" s="1083">
        <v>0</v>
      </c>
      <c r="N8" s="1083">
        <v>0</v>
      </c>
    </row>
    <row r="9" spans="1:14" ht="24.6" thickBot="1" x14ac:dyDescent="0.35">
      <c r="A9" s="633" t="s">
        <v>756</v>
      </c>
      <c r="B9" s="639" t="s">
        <v>886</v>
      </c>
      <c r="C9" s="1083">
        <v>0</v>
      </c>
      <c r="D9" s="1083">
        <v>0</v>
      </c>
      <c r="E9" s="1083">
        <v>0</v>
      </c>
      <c r="F9" s="1083">
        <v>0</v>
      </c>
      <c r="G9" s="1083">
        <v>0</v>
      </c>
      <c r="H9" s="1083">
        <v>0</v>
      </c>
      <c r="I9" s="1083">
        <v>0</v>
      </c>
      <c r="J9" s="1083">
        <v>0</v>
      </c>
      <c r="K9" s="1083">
        <v>0</v>
      </c>
      <c r="L9" s="1083">
        <v>0</v>
      </c>
      <c r="M9" s="1083">
        <v>0</v>
      </c>
      <c r="N9" s="1083">
        <v>0</v>
      </c>
    </row>
    <row r="10" spans="1:14" ht="24.6" thickBot="1" x14ac:dyDescent="0.35">
      <c r="A10" s="633" t="s">
        <v>758</v>
      </c>
      <c r="B10" s="639" t="s">
        <v>887</v>
      </c>
      <c r="C10" s="1083">
        <v>0</v>
      </c>
      <c r="D10" s="1083">
        <v>0</v>
      </c>
      <c r="E10" s="1083">
        <v>0</v>
      </c>
      <c r="F10" s="1083">
        <v>0</v>
      </c>
      <c r="G10" s="1083">
        <v>0</v>
      </c>
      <c r="H10" s="1083">
        <v>0</v>
      </c>
      <c r="I10" s="1083">
        <v>0</v>
      </c>
      <c r="J10" s="1083">
        <v>0</v>
      </c>
      <c r="K10" s="1083">
        <v>0</v>
      </c>
      <c r="L10" s="1083">
        <v>0</v>
      </c>
      <c r="M10" s="1083">
        <v>0</v>
      </c>
      <c r="N10" s="1083">
        <v>0</v>
      </c>
    </row>
    <row r="11" spans="1:14" ht="36.6" thickBot="1" x14ac:dyDescent="0.35">
      <c r="A11" s="633" t="s">
        <v>760</v>
      </c>
      <c r="B11" s="639" t="s">
        <v>888</v>
      </c>
      <c r="C11" s="1083">
        <v>0</v>
      </c>
      <c r="D11" s="1083">
        <v>0</v>
      </c>
      <c r="E11" s="1083">
        <v>0</v>
      </c>
      <c r="F11" s="1083">
        <v>0</v>
      </c>
      <c r="G11" s="1083">
        <v>0</v>
      </c>
      <c r="H11" s="1083">
        <v>0</v>
      </c>
      <c r="I11" s="1083">
        <v>0</v>
      </c>
      <c r="J11" s="1083">
        <v>0</v>
      </c>
      <c r="K11" s="1083">
        <v>0</v>
      </c>
      <c r="L11" s="1083">
        <v>0</v>
      </c>
      <c r="M11" s="1083">
        <v>0</v>
      </c>
      <c r="N11" s="1083">
        <v>0</v>
      </c>
    </row>
    <row r="12" spans="1:14" ht="32.25" customHeight="1" thickBot="1" x14ac:dyDescent="0.35">
      <c r="A12" s="633" t="s">
        <v>762</v>
      </c>
      <c r="B12" s="639" t="s">
        <v>889</v>
      </c>
      <c r="C12" s="1083">
        <v>0</v>
      </c>
      <c r="D12" s="1083">
        <v>0</v>
      </c>
      <c r="E12" s="1083">
        <v>0</v>
      </c>
      <c r="F12" s="1083">
        <v>0</v>
      </c>
      <c r="G12" s="1083">
        <v>0</v>
      </c>
      <c r="H12" s="1083">
        <v>0</v>
      </c>
      <c r="I12" s="1083">
        <v>0</v>
      </c>
      <c r="J12" s="1083">
        <v>0</v>
      </c>
      <c r="K12" s="1083">
        <v>0</v>
      </c>
      <c r="L12" s="1083">
        <v>0</v>
      </c>
      <c r="M12" s="1083">
        <v>0</v>
      </c>
      <c r="N12" s="1083">
        <v>0</v>
      </c>
    </row>
    <row r="13" spans="1:14" ht="25.5" customHeight="1" thickBot="1" x14ac:dyDescent="0.35">
      <c r="A13" s="633" t="s">
        <v>764</v>
      </c>
      <c r="B13" s="639" t="s">
        <v>890</v>
      </c>
      <c r="C13" s="1083">
        <v>0</v>
      </c>
      <c r="D13" s="1083">
        <v>0</v>
      </c>
      <c r="E13" s="1083">
        <v>0</v>
      </c>
      <c r="F13" s="1083">
        <v>0</v>
      </c>
      <c r="G13" s="1083">
        <v>0</v>
      </c>
      <c r="H13" s="1083">
        <v>0</v>
      </c>
      <c r="I13" s="1083">
        <v>0</v>
      </c>
      <c r="J13" s="1083">
        <v>0</v>
      </c>
      <c r="K13" s="1083">
        <v>0</v>
      </c>
      <c r="L13" s="1083">
        <v>0</v>
      </c>
      <c r="M13" s="1083">
        <v>0</v>
      </c>
      <c r="N13" s="1083">
        <v>0</v>
      </c>
    </row>
    <row r="14" spans="1:14" ht="15" thickBot="1" x14ac:dyDescent="0.35">
      <c r="A14" s="640" t="s">
        <v>766</v>
      </c>
      <c r="B14" s="601" t="s">
        <v>42</v>
      </c>
      <c r="C14" s="1083">
        <v>0</v>
      </c>
      <c r="D14" s="1083">
        <v>0</v>
      </c>
      <c r="E14" s="1083"/>
      <c r="F14" s="1083"/>
      <c r="G14" s="1083"/>
      <c r="H14" s="1078"/>
      <c r="I14" s="1083"/>
      <c r="J14" s="1083"/>
      <c r="K14" s="1083"/>
      <c r="L14" s="1078"/>
      <c r="M14" s="1083"/>
      <c r="N14" s="1078"/>
    </row>
  </sheetData>
  <mergeCells count="11">
    <mergeCell ref="M5:N5"/>
    <mergeCell ref="D2:E2"/>
    <mergeCell ref="F2:G2"/>
    <mergeCell ref="H2:I2"/>
    <mergeCell ref="L2:M2"/>
    <mergeCell ref="C4:D5"/>
    <mergeCell ref="E4:H4"/>
    <mergeCell ref="I4:J4"/>
    <mergeCell ref="G5:H5"/>
    <mergeCell ref="I5:J5"/>
    <mergeCell ref="K5:L5"/>
  </mergeCells>
  <pageMargins left="0.70866141732283472" right="0.70866141732283472" top="0.74803149606299213" bottom="0.74803149606299213" header="0.31496062992125984" footer="0.31496062992125984"/>
  <pageSetup paperSize="9" scale="99" orientation="landscape" r:id="rId1"/>
  <headerFooter>
    <oddHeader>&amp;C&amp;"Calibri"&amp;10&amp;K000000Public&amp;1#_x000D_&amp;"Calibri"&amp;11&amp;K000000&amp;"Calibri"&amp;11&amp;K000000CS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4FF0-02FF-4C80-83B3-342BFFD9CCFB}">
  <sheetPr codeName="List54">
    <tabColor rgb="FF0070C0"/>
    <pageSetUpPr fitToPage="1"/>
  </sheetPr>
  <dimension ref="B2:L12"/>
  <sheetViews>
    <sheetView showGridLines="0" zoomScaleNormal="100" workbookViewId="0">
      <selection activeCell="M15" sqref="M15"/>
    </sheetView>
  </sheetViews>
  <sheetFormatPr defaultColWidth="9.109375" defaultRowHeight="14.4" x14ac:dyDescent="0.3"/>
  <cols>
    <col min="12" max="12" width="17.44140625" customWidth="1"/>
  </cols>
  <sheetData>
    <row r="2" spans="2:12" x14ac:dyDescent="0.3">
      <c r="B2" t="s">
        <v>1788</v>
      </c>
    </row>
    <row r="3" spans="2:12" x14ac:dyDescent="0.3">
      <c r="B3" t="s">
        <v>1789</v>
      </c>
    </row>
    <row r="5" spans="2:12" x14ac:dyDescent="0.3">
      <c r="B5" s="1183" t="s">
        <v>899</v>
      </c>
      <c r="C5" s="1184"/>
      <c r="D5" s="1184"/>
      <c r="E5" s="1184"/>
      <c r="F5" s="1184"/>
      <c r="G5" s="1184"/>
      <c r="H5" s="1184"/>
      <c r="I5" s="1184"/>
      <c r="J5" s="1184"/>
      <c r="K5" s="1184"/>
      <c r="L5" s="1185"/>
    </row>
    <row r="6" spans="2:12" x14ac:dyDescent="0.3">
      <c r="B6" s="1419" t="s">
        <v>900</v>
      </c>
      <c r="C6" s="1420"/>
      <c r="D6" s="1420"/>
      <c r="E6" s="1420"/>
      <c r="F6" s="1420"/>
      <c r="G6" s="1420"/>
      <c r="H6" s="1420"/>
      <c r="I6" s="1420"/>
      <c r="J6" s="1420"/>
      <c r="K6" s="1420"/>
      <c r="L6" s="1421"/>
    </row>
    <row r="7" spans="2:12" ht="22.5" customHeight="1" x14ac:dyDescent="0.3">
      <c r="B7" s="1181"/>
      <c r="C7" s="1181"/>
      <c r="D7" s="1181"/>
      <c r="E7" s="1181"/>
      <c r="F7" s="1181"/>
      <c r="G7" s="1181"/>
      <c r="H7" s="1181"/>
      <c r="I7" s="1181"/>
      <c r="J7" s="1181"/>
      <c r="K7" s="1181"/>
      <c r="L7" s="1181"/>
    </row>
    <row r="8" spans="2:12" ht="22.5" customHeight="1" x14ac:dyDescent="0.3">
      <c r="B8" s="1274"/>
      <c r="C8" s="1274"/>
      <c r="D8" s="1274"/>
      <c r="E8" s="1274"/>
      <c r="F8" s="1274"/>
      <c r="G8" s="1274"/>
      <c r="H8" s="1274"/>
      <c r="I8" s="1274"/>
      <c r="J8" s="1274"/>
      <c r="K8" s="1274"/>
      <c r="L8" s="1274"/>
    </row>
    <row r="9" spans="2:12" ht="22.5" customHeight="1" x14ac:dyDescent="0.3">
      <c r="B9" s="1181"/>
      <c r="C9" s="1181"/>
      <c r="D9" s="1181"/>
      <c r="E9" s="1181"/>
      <c r="F9" s="1181"/>
      <c r="G9" s="1181"/>
      <c r="H9" s="1181"/>
      <c r="I9" s="1181"/>
      <c r="J9" s="1181"/>
      <c r="K9" s="1181"/>
      <c r="L9" s="1181"/>
    </row>
    <row r="10" spans="2:12" ht="22.5" customHeight="1" x14ac:dyDescent="0.3">
      <c r="B10" s="1274"/>
      <c r="C10" s="1274"/>
      <c r="D10" s="1274"/>
      <c r="E10" s="1274"/>
      <c r="F10" s="1274"/>
      <c r="G10" s="1274"/>
      <c r="H10" s="1274"/>
      <c r="I10" s="1274"/>
      <c r="J10" s="1274"/>
      <c r="K10" s="1274"/>
      <c r="L10" s="1274"/>
    </row>
    <row r="11" spans="2:12" ht="22.5" customHeight="1" x14ac:dyDescent="0.3"/>
    <row r="12" spans="2:12" ht="22.5" customHeight="1" x14ac:dyDescent="0.3"/>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1A9C85DB-86FE-49EB-AE9D-9A11E9B3E58B}"/>
    <hyperlink ref="B6:L6" location="'EU CR3'!A1" display="Template EU CR3 –  CRM techniques overview:  Disclosure of the use of credit risk mitigation techniques" xr:uid="{040C521C-E9C7-4D34-BAA4-8D16EDB4EF88}"/>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EACAB-DC3A-4D30-B4F0-90B72D3BED8B}">
  <sheetPr codeName="List55">
    <tabColor rgb="FF92D050"/>
  </sheetPr>
  <dimension ref="A1:D30"/>
  <sheetViews>
    <sheetView showGridLines="0" zoomScaleNormal="100" workbookViewId="0">
      <selection activeCell="C7" sqref="C7"/>
    </sheetView>
  </sheetViews>
  <sheetFormatPr defaultRowHeight="14.4" x14ac:dyDescent="0.3"/>
  <cols>
    <col min="1" max="1" width="19.5546875" customWidth="1"/>
    <col min="2" max="2" width="12.44140625" bestFit="1" customWidth="1"/>
    <col min="3" max="3" width="82.5546875" customWidth="1"/>
    <col min="4" max="4" width="43.109375" bestFit="1" customWidth="1"/>
  </cols>
  <sheetData>
    <row r="1" spans="1:4" ht="42.6" customHeight="1" x14ac:dyDescent="0.3">
      <c r="A1" s="1422" t="s">
        <v>899</v>
      </c>
      <c r="B1" s="1423"/>
      <c r="C1" s="1423"/>
    </row>
    <row r="2" spans="1:4" ht="21" x14ac:dyDescent="0.3">
      <c r="A2" t="s">
        <v>125</v>
      </c>
      <c r="B2" s="449"/>
      <c r="C2" s="449"/>
    </row>
    <row r="3" spans="1:4" x14ac:dyDescent="0.3">
      <c r="B3" s="815"/>
    </row>
    <row r="5" spans="1:4" x14ac:dyDescent="0.3">
      <c r="A5" s="818" t="s">
        <v>126</v>
      </c>
      <c r="B5" s="38" t="s">
        <v>120</v>
      </c>
      <c r="C5" s="37" t="s">
        <v>114</v>
      </c>
    </row>
    <row r="6" spans="1:4" ht="216" x14ac:dyDescent="0.3">
      <c r="A6" s="818" t="s">
        <v>901</v>
      </c>
      <c r="B6" s="818" t="s">
        <v>116</v>
      </c>
      <c r="C6" s="814" t="s">
        <v>2172</v>
      </c>
    </row>
    <row r="7" spans="1:4" ht="302.39999999999998" x14ac:dyDescent="0.3">
      <c r="A7" s="818" t="s">
        <v>902</v>
      </c>
      <c r="B7" s="818" t="s">
        <v>118</v>
      </c>
      <c r="C7" s="814" t="s">
        <v>2173</v>
      </c>
    </row>
    <row r="8" spans="1:4" ht="29.4" thickBot="1" x14ac:dyDescent="0.35">
      <c r="A8" s="818" t="s">
        <v>903</v>
      </c>
      <c r="B8" s="818" t="s">
        <v>904</v>
      </c>
      <c r="C8" s="814" t="s">
        <v>2174</v>
      </c>
    </row>
    <row r="9" spans="1:4" ht="15" thickBot="1" x14ac:dyDescent="0.35">
      <c r="A9" s="818"/>
      <c r="B9" s="818"/>
      <c r="C9" s="1041" t="s">
        <v>2175</v>
      </c>
      <c r="D9" s="1041" t="s">
        <v>2176</v>
      </c>
    </row>
    <row r="10" spans="1:4" ht="15" thickBot="1" x14ac:dyDescent="0.35">
      <c r="A10" s="818"/>
      <c r="B10" s="818"/>
      <c r="C10" s="1041" t="s">
        <v>2177</v>
      </c>
      <c r="D10" s="1041" t="s">
        <v>2178</v>
      </c>
    </row>
    <row r="11" spans="1:4" ht="15" thickBot="1" x14ac:dyDescent="0.35">
      <c r="A11" s="818"/>
      <c r="B11" s="818"/>
      <c r="C11" s="1041" t="s">
        <v>2179</v>
      </c>
      <c r="D11" s="1041" t="s">
        <v>2180</v>
      </c>
    </row>
    <row r="12" spans="1:4" ht="15" thickBot="1" x14ac:dyDescent="0.35">
      <c r="A12" s="818"/>
      <c r="B12" s="818"/>
      <c r="C12" s="1041" t="s">
        <v>2181</v>
      </c>
      <c r="D12" s="1041" t="s">
        <v>2182</v>
      </c>
    </row>
    <row r="13" spans="1:4" ht="15" thickBot="1" x14ac:dyDescent="0.35">
      <c r="A13" s="818"/>
      <c r="B13" s="818"/>
      <c r="C13" s="1041" t="s">
        <v>2183</v>
      </c>
      <c r="D13" s="1041" t="s">
        <v>2184</v>
      </c>
    </row>
    <row r="14" spans="1:4" ht="15" thickBot="1" x14ac:dyDescent="0.35">
      <c r="A14" s="818"/>
      <c r="B14" s="818"/>
      <c r="C14" s="1041" t="s">
        <v>2185</v>
      </c>
      <c r="D14" s="1041" t="s">
        <v>2186</v>
      </c>
    </row>
    <row r="15" spans="1:4" ht="15" thickBot="1" x14ac:dyDescent="0.35">
      <c r="A15" s="818"/>
      <c r="B15" s="818"/>
      <c r="C15" s="1041" t="s">
        <v>2187</v>
      </c>
      <c r="D15" s="1041" t="s">
        <v>2188</v>
      </c>
    </row>
    <row r="16" spans="1:4" ht="15" thickBot="1" x14ac:dyDescent="0.35">
      <c r="A16" s="818"/>
      <c r="B16" s="818"/>
      <c r="C16" s="1041" t="s">
        <v>2189</v>
      </c>
      <c r="D16" s="1041" t="s">
        <v>2190</v>
      </c>
    </row>
    <row r="17" spans="1:4" ht="15" thickBot="1" x14ac:dyDescent="0.35">
      <c r="A17" s="818"/>
      <c r="B17" s="818"/>
      <c r="C17" s="1042"/>
      <c r="D17" s="1042"/>
    </row>
    <row r="18" spans="1:4" ht="15" thickBot="1" x14ac:dyDescent="0.35">
      <c r="A18" s="818"/>
      <c r="B18" s="818"/>
      <c r="C18" s="1041" t="s">
        <v>2191</v>
      </c>
      <c r="D18" s="1041" t="s">
        <v>2192</v>
      </c>
    </row>
    <row r="19" spans="1:4" ht="15" thickBot="1" x14ac:dyDescent="0.35">
      <c r="A19" s="818"/>
      <c r="B19" s="818"/>
      <c r="C19" s="1041" t="s">
        <v>2193</v>
      </c>
      <c r="D19" s="1041" t="s">
        <v>2194</v>
      </c>
    </row>
    <row r="20" spans="1:4" ht="15" thickBot="1" x14ac:dyDescent="0.35">
      <c r="A20" s="818"/>
      <c r="B20" s="818"/>
      <c r="C20" s="1041" t="s">
        <v>2195</v>
      </c>
      <c r="D20" s="1041" t="s">
        <v>2196</v>
      </c>
    </row>
    <row r="21" spans="1:4" ht="15" thickBot="1" x14ac:dyDescent="0.35">
      <c r="A21" s="818"/>
      <c r="B21" s="818"/>
      <c r="C21" s="1041" t="s">
        <v>2197</v>
      </c>
      <c r="D21" s="1041" t="s">
        <v>2196</v>
      </c>
    </row>
    <row r="22" spans="1:4" ht="15" thickBot="1" x14ac:dyDescent="0.35">
      <c r="A22" s="818"/>
      <c r="B22" s="818"/>
      <c r="C22" s="1041" t="s">
        <v>2198</v>
      </c>
      <c r="D22" s="1041" t="s">
        <v>2196</v>
      </c>
    </row>
    <row r="23" spans="1:4" ht="15" thickBot="1" x14ac:dyDescent="0.35">
      <c r="A23" s="818"/>
      <c r="B23" s="818"/>
      <c r="C23" s="1041" t="s">
        <v>2199</v>
      </c>
      <c r="D23" s="1041" t="s">
        <v>2196</v>
      </c>
    </row>
    <row r="24" spans="1:4" ht="15" thickBot="1" x14ac:dyDescent="0.35">
      <c r="A24" s="818"/>
      <c r="B24" s="818"/>
      <c r="C24" s="1041" t="s">
        <v>2200</v>
      </c>
      <c r="D24" s="1041" t="s">
        <v>2201</v>
      </c>
    </row>
    <row r="25" spans="1:4" ht="15" thickBot="1" x14ac:dyDescent="0.35">
      <c r="A25" s="818"/>
      <c r="B25" s="818"/>
      <c r="C25" s="1041" t="s">
        <v>2202</v>
      </c>
      <c r="D25" s="1041" t="s">
        <v>2196</v>
      </c>
    </row>
    <row r="26" spans="1:4" ht="15" thickBot="1" x14ac:dyDescent="0.35">
      <c r="A26" s="818"/>
      <c r="B26" s="818"/>
      <c r="C26" s="1041" t="s">
        <v>2203</v>
      </c>
      <c r="D26" s="1041" t="s">
        <v>2194</v>
      </c>
    </row>
    <row r="27" spans="1:4" ht="15" thickBot="1" x14ac:dyDescent="0.35">
      <c r="A27" s="818"/>
      <c r="B27" s="818"/>
      <c r="C27" s="1041" t="s">
        <v>2204</v>
      </c>
      <c r="D27" s="1041" t="s">
        <v>2205</v>
      </c>
    </row>
    <row r="28" spans="1:4" x14ac:dyDescent="0.3">
      <c r="A28" s="818"/>
      <c r="B28" s="818"/>
      <c r="C28" s="814"/>
    </row>
    <row r="29" spans="1:4" ht="72" x14ac:dyDescent="0.3">
      <c r="A29" s="818" t="s">
        <v>905</v>
      </c>
      <c r="B29" s="818" t="s">
        <v>137</v>
      </c>
      <c r="C29" s="814" t="s">
        <v>2206</v>
      </c>
    </row>
    <row r="30" spans="1:4" ht="57.6" x14ac:dyDescent="0.3">
      <c r="A30" s="818" t="s">
        <v>906</v>
      </c>
      <c r="B30" s="818" t="s">
        <v>139</v>
      </c>
      <c r="C30" s="814" t="s">
        <v>2207</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67A06-5EDF-4375-BFB7-629B97C74B46}">
  <sheetPr codeName="List56">
    <tabColor rgb="FF92D050"/>
    <pageSetUpPr autoPageBreaks="0" fitToPage="1"/>
  </sheetPr>
  <dimension ref="A2:J16"/>
  <sheetViews>
    <sheetView showGridLines="0" view="pageLayout" zoomScale="50" zoomScaleNormal="100" zoomScaleSheetLayoutView="100" zoomScalePageLayoutView="50" workbookViewId="0">
      <selection activeCell="D11" sqref="D11:H14"/>
    </sheetView>
  </sheetViews>
  <sheetFormatPr defaultColWidth="9.109375" defaultRowHeight="14.4" x14ac:dyDescent="0.3"/>
  <cols>
    <col min="2" max="2" width="6.33203125" customWidth="1"/>
    <col min="3" max="3" width="55" customWidth="1"/>
    <col min="4" max="4" width="19.33203125" customWidth="1"/>
    <col min="5" max="5" width="27" customWidth="1"/>
    <col min="6" max="6" width="23.6640625" customWidth="1"/>
    <col min="7" max="7" width="21.109375" customWidth="1"/>
    <col min="8" max="8" width="28.33203125" customWidth="1"/>
  </cols>
  <sheetData>
    <row r="2" spans="1:10" ht="16.8" x14ac:dyDescent="0.3">
      <c r="C2" s="1043"/>
      <c r="D2" s="1043"/>
      <c r="E2" s="1043"/>
      <c r="F2" s="1043"/>
      <c r="G2" s="1043"/>
      <c r="H2" s="1043"/>
      <c r="I2" s="1043"/>
      <c r="J2" s="397"/>
    </row>
    <row r="3" spans="1:10" ht="21" customHeight="1" x14ac:dyDescent="0.4">
      <c r="A3" s="1044"/>
      <c r="C3" s="1045" t="s">
        <v>900</v>
      </c>
      <c r="D3" s="1046"/>
      <c r="E3" s="1046"/>
      <c r="F3" s="1046"/>
      <c r="G3" s="1046"/>
      <c r="H3" s="1046"/>
      <c r="J3" s="397"/>
    </row>
    <row r="7" spans="1:10" ht="32.25" customHeight="1" x14ac:dyDescent="0.3">
      <c r="C7" s="1047"/>
      <c r="D7" s="641" t="s">
        <v>907</v>
      </c>
      <c r="E7" s="642" t="s">
        <v>908</v>
      </c>
      <c r="F7" s="643"/>
      <c r="G7" s="643"/>
      <c r="H7" s="644"/>
      <c r="I7" s="397"/>
      <c r="J7" s="397"/>
    </row>
    <row r="8" spans="1:10" ht="32.25" customHeight="1" x14ac:dyDescent="0.3">
      <c r="C8" s="1047"/>
      <c r="D8" s="645"/>
      <c r="E8" s="646"/>
      <c r="F8" s="641" t="s">
        <v>1914</v>
      </c>
      <c r="G8" s="642" t="s">
        <v>1915</v>
      </c>
      <c r="H8" s="647"/>
      <c r="I8" s="397"/>
      <c r="J8" s="397"/>
    </row>
    <row r="9" spans="1:10" ht="32.25" customHeight="1" x14ac:dyDescent="0.3">
      <c r="C9" s="1047"/>
      <c r="D9" s="648"/>
      <c r="E9" s="649"/>
      <c r="F9" s="648"/>
      <c r="G9" s="649"/>
      <c r="H9" s="641" t="s">
        <v>1916</v>
      </c>
      <c r="I9" s="397"/>
      <c r="J9" s="397"/>
    </row>
    <row r="10" spans="1:10" ht="14.25" customHeight="1" x14ac:dyDescent="0.3">
      <c r="C10" s="1047"/>
      <c r="D10" s="549" t="s">
        <v>6</v>
      </c>
      <c r="E10" s="1048" t="s">
        <v>7</v>
      </c>
      <c r="F10" s="549" t="s">
        <v>8</v>
      </c>
      <c r="G10" s="1048" t="s">
        <v>43</v>
      </c>
      <c r="H10" s="549" t="s">
        <v>44</v>
      </c>
      <c r="I10" s="397"/>
      <c r="J10" s="397"/>
    </row>
    <row r="11" spans="1:10" ht="27" customHeight="1" x14ac:dyDescent="0.3">
      <c r="B11" s="549">
        <v>1</v>
      </c>
      <c r="C11" s="548" t="s">
        <v>754</v>
      </c>
      <c r="D11" s="1087">
        <v>276460141730</v>
      </c>
      <c r="E11" s="1087">
        <v>1115984265358</v>
      </c>
      <c r="F11" s="1087">
        <v>1095615092889</v>
      </c>
      <c r="G11" s="1087">
        <v>20369172469</v>
      </c>
      <c r="H11" s="1087">
        <v>0</v>
      </c>
      <c r="I11" s="397"/>
      <c r="J11" s="397"/>
    </row>
    <row r="12" spans="1:10" ht="25.5" customHeight="1" x14ac:dyDescent="0.3">
      <c r="B12" s="549">
        <v>2</v>
      </c>
      <c r="C12" s="548" t="s">
        <v>909</v>
      </c>
      <c r="D12" s="1087">
        <v>287075470499</v>
      </c>
      <c r="E12" s="1087">
        <v>2110722409</v>
      </c>
      <c r="F12" s="1087">
        <v>1244905021</v>
      </c>
      <c r="G12" s="1087">
        <v>865817388</v>
      </c>
      <c r="H12" s="1088" t="s">
        <v>910</v>
      </c>
      <c r="I12" s="397"/>
      <c r="J12" s="397"/>
    </row>
    <row r="13" spans="1:10" ht="25.5" customHeight="1" x14ac:dyDescent="0.3">
      <c r="B13" s="549">
        <v>3</v>
      </c>
      <c r="C13" s="548" t="s">
        <v>42</v>
      </c>
      <c r="D13" s="1087">
        <v>563535612229</v>
      </c>
      <c r="E13" s="1087">
        <v>1118094987767</v>
      </c>
      <c r="F13" s="1087">
        <v>1096859997910</v>
      </c>
      <c r="G13" s="1087">
        <v>21234989857</v>
      </c>
      <c r="H13" s="1087">
        <v>0</v>
      </c>
      <c r="I13" s="397"/>
      <c r="J13" s="397"/>
    </row>
    <row r="14" spans="1:10" ht="25.5" customHeight="1" x14ac:dyDescent="0.3">
      <c r="B14" s="549">
        <v>4</v>
      </c>
      <c r="C14" s="1049" t="s">
        <v>911</v>
      </c>
      <c r="D14" s="1089">
        <v>9251557766</v>
      </c>
      <c r="E14" s="1087">
        <v>6080422887</v>
      </c>
      <c r="F14" s="1087">
        <v>5184802896</v>
      </c>
      <c r="G14" s="1090">
        <v>895619991</v>
      </c>
      <c r="H14" s="1091">
        <v>0</v>
      </c>
      <c r="I14" s="397"/>
      <c r="J14" s="397"/>
    </row>
    <row r="15" spans="1:10" ht="25.5" customHeight="1" x14ac:dyDescent="0.3">
      <c r="B15" s="851" t="s">
        <v>594</v>
      </c>
      <c r="C15" s="1049" t="s">
        <v>912</v>
      </c>
      <c r="D15" s="1089"/>
      <c r="E15" s="1087" t="s">
        <v>166</v>
      </c>
      <c r="F15" s="1088"/>
      <c r="G15" s="1088"/>
      <c r="H15" s="1088"/>
      <c r="I15" s="397"/>
      <c r="J15" s="397"/>
    </row>
    <row r="16" spans="1:10" x14ac:dyDescent="0.3">
      <c r="C16" s="114"/>
    </row>
  </sheetData>
  <pageMargins left="0.70866141732283472" right="0.70866141732283472" top="0.74803149606299213" bottom="0.74803149606299213" header="0.31496062992125984" footer="0.31496062992125984"/>
  <pageSetup paperSize="9" scale="69" orientation="landscape" r:id="rId1"/>
  <headerFooter>
    <oddHeader>&amp;C&amp;"Calibri"&amp;10&amp;K000000Public&amp;1#_x000D_&amp;"Calibri"&amp;11&amp;K000000&amp;"Calibri"&amp;11&amp;K000000CS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List57">
    <tabColor rgb="FF0070C0"/>
    <pageSetUpPr fitToPage="1"/>
  </sheetPr>
  <dimension ref="B2:L13"/>
  <sheetViews>
    <sheetView showGridLines="0" workbookViewId="0">
      <selection activeCell="Q38" sqref="Q38"/>
    </sheetView>
  </sheetViews>
  <sheetFormatPr defaultRowHeight="14.4" x14ac:dyDescent="0.3"/>
  <cols>
    <col min="12" max="12" width="19.109375" customWidth="1"/>
  </cols>
  <sheetData>
    <row r="2" spans="2:12" x14ac:dyDescent="0.3">
      <c r="B2" t="s">
        <v>1790</v>
      </c>
    </row>
    <row r="3" spans="2:12" x14ac:dyDescent="0.3">
      <c r="B3" t="s">
        <v>1791</v>
      </c>
    </row>
    <row r="5" spans="2:12" x14ac:dyDescent="0.3">
      <c r="B5" s="1183" t="s">
        <v>913</v>
      </c>
      <c r="C5" s="1184"/>
      <c r="D5" s="1184"/>
      <c r="E5" s="1184"/>
      <c r="F5" s="1184"/>
      <c r="G5" s="1184"/>
      <c r="H5" s="1184"/>
      <c r="I5" s="1184"/>
      <c r="J5" s="1184"/>
      <c r="K5" s="1184"/>
      <c r="L5" s="1185"/>
    </row>
    <row r="6" spans="2:12" x14ac:dyDescent="0.3">
      <c r="B6" s="1186" t="s">
        <v>914</v>
      </c>
      <c r="C6" s="1181"/>
      <c r="D6" s="1181"/>
      <c r="E6" s="1181"/>
      <c r="F6" s="1181"/>
      <c r="G6" s="1181"/>
      <c r="H6" s="1181"/>
      <c r="I6" s="1181"/>
      <c r="J6" s="1181"/>
      <c r="K6" s="1181"/>
      <c r="L6" s="1187"/>
    </row>
    <row r="7" spans="2:12" ht="22.5" customHeight="1" x14ac:dyDescent="0.3">
      <c r="B7" s="1188" t="s">
        <v>915</v>
      </c>
      <c r="C7" s="1189"/>
      <c r="D7" s="1189"/>
      <c r="E7" s="1189"/>
      <c r="F7" s="1189"/>
      <c r="G7" s="1189"/>
      <c r="H7" s="1189"/>
      <c r="I7" s="1189"/>
      <c r="J7" s="1189"/>
      <c r="K7" s="1189"/>
      <c r="L7" s="1190"/>
    </row>
    <row r="8" spans="2:12" ht="22.5" customHeight="1" x14ac:dyDescent="0.3"/>
    <row r="9" spans="2:12" ht="22.5" customHeight="1" x14ac:dyDescent="0.3">
      <c r="B9" s="1182"/>
      <c r="C9" s="1182"/>
      <c r="D9" s="1182"/>
      <c r="E9" s="1182"/>
      <c r="F9" s="1182"/>
      <c r="G9" s="1182"/>
      <c r="H9" s="1182"/>
      <c r="I9" s="1182"/>
      <c r="J9" s="1182"/>
      <c r="K9" s="1182"/>
      <c r="L9" s="1182"/>
    </row>
    <row r="10" spans="2:12" ht="22.5" customHeight="1" x14ac:dyDescent="0.3">
      <c r="B10" s="1181"/>
      <c r="C10" s="1181"/>
      <c r="D10" s="1181"/>
      <c r="E10" s="1181"/>
      <c r="F10" s="1181"/>
      <c r="G10" s="1181"/>
      <c r="H10" s="1181"/>
      <c r="I10" s="1181"/>
      <c r="J10" s="1181"/>
      <c r="K10" s="1181"/>
      <c r="L10" s="1181"/>
    </row>
    <row r="11" spans="2:12" ht="22.5" customHeight="1" x14ac:dyDescent="0.3">
      <c r="B11" s="1182"/>
      <c r="C11" s="1182"/>
      <c r="D11" s="1182"/>
      <c r="E11" s="1182"/>
      <c r="F11" s="1182"/>
      <c r="G11" s="1182"/>
      <c r="H11" s="1182"/>
      <c r="I11" s="1182"/>
      <c r="J11" s="1182"/>
      <c r="K11" s="1182"/>
      <c r="L11" s="1182"/>
    </row>
    <row r="12" spans="2:12" ht="22.5" customHeight="1" x14ac:dyDescent="0.3"/>
    <row r="13" spans="2:12" ht="22.5" customHeight="1" x14ac:dyDescent="0.3"/>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List58">
    <tabColor theme="5" tint="0.79998168889431442"/>
    <pageSetUpPr fitToPage="1"/>
  </sheetPr>
  <dimension ref="A1:C7"/>
  <sheetViews>
    <sheetView showGridLines="0" view="pageLayout" zoomScaleNormal="100" workbookViewId="0">
      <selection activeCell="A2" sqref="A2"/>
    </sheetView>
  </sheetViews>
  <sheetFormatPr defaultRowHeight="14.4" x14ac:dyDescent="0.3"/>
  <cols>
    <col min="1" max="1" width="27" customWidth="1"/>
    <col min="2" max="2" width="15.6640625" customWidth="1"/>
    <col min="3" max="3" width="117.6640625" customWidth="1"/>
  </cols>
  <sheetData>
    <row r="1" spans="1:3" ht="18" x14ac:dyDescent="0.3">
      <c r="A1" s="1424" t="s">
        <v>913</v>
      </c>
      <c r="B1" s="1424"/>
      <c r="C1" s="1424"/>
    </row>
    <row r="2" spans="1:3" ht="21" x14ac:dyDescent="0.3">
      <c r="A2" s="193"/>
      <c r="B2" s="193"/>
      <c r="C2" s="189"/>
    </row>
    <row r="3" spans="1:3" x14ac:dyDescent="0.3">
      <c r="A3" s="36" t="s">
        <v>126</v>
      </c>
      <c r="B3" s="36" t="s">
        <v>120</v>
      </c>
      <c r="C3" s="37" t="s">
        <v>127</v>
      </c>
    </row>
    <row r="4" spans="1:3" ht="28.8" x14ac:dyDescent="0.3">
      <c r="A4" s="194" t="s">
        <v>916</v>
      </c>
      <c r="B4" s="195" t="s">
        <v>116</v>
      </c>
      <c r="C4" s="196" t="s">
        <v>917</v>
      </c>
    </row>
    <row r="5" spans="1:3" x14ac:dyDescent="0.3">
      <c r="A5" s="194" t="s">
        <v>918</v>
      </c>
      <c r="B5" s="195" t="s">
        <v>118</v>
      </c>
      <c r="C5" s="196" t="s">
        <v>919</v>
      </c>
    </row>
    <row r="6" spans="1:3" x14ac:dyDescent="0.3">
      <c r="A6" s="194" t="s">
        <v>920</v>
      </c>
      <c r="B6" s="195" t="s">
        <v>152</v>
      </c>
      <c r="C6" s="196" t="s">
        <v>921</v>
      </c>
    </row>
    <row r="7" spans="1:3" ht="43.2" x14ac:dyDescent="0.3">
      <c r="A7" s="197" t="s">
        <v>922</v>
      </c>
      <c r="B7" s="195" t="s">
        <v>137</v>
      </c>
      <c r="C7" s="196" t="s">
        <v>923</v>
      </c>
    </row>
  </sheetData>
  <mergeCells count="1">
    <mergeCell ref="A1:C1"/>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222D-08F8-4DB2-9191-953A26805634}">
  <sheetPr codeName="List59">
    <tabColor rgb="FF92D050"/>
    <pageSetUpPr fitToPage="1"/>
  </sheetPr>
  <dimension ref="A1:H23"/>
  <sheetViews>
    <sheetView showGridLines="0" zoomScaleNormal="100" zoomScalePageLayoutView="80" workbookViewId="0">
      <selection activeCell="C12" sqref="C12"/>
    </sheetView>
  </sheetViews>
  <sheetFormatPr defaultRowHeight="14.4" x14ac:dyDescent="0.3"/>
  <cols>
    <col min="1" max="1" width="4.44140625" customWidth="1"/>
    <col min="2" max="2" width="69.109375" customWidth="1"/>
    <col min="3" max="8" width="24.88671875" customWidth="1"/>
  </cols>
  <sheetData>
    <row r="1" spans="1:8" ht="18" x14ac:dyDescent="0.35">
      <c r="B1" s="35" t="s">
        <v>914</v>
      </c>
    </row>
    <row r="4" spans="1:8" ht="30" customHeight="1" x14ac:dyDescent="0.3">
      <c r="A4" s="1092"/>
      <c r="B4" s="1425" t="s">
        <v>924</v>
      </c>
      <c r="C4" s="1426" t="s">
        <v>925</v>
      </c>
      <c r="D4" s="1425"/>
      <c r="E4" s="1427" t="s">
        <v>926</v>
      </c>
      <c r="F4" s="1426"/>
      <c r="G4" s="1428" t="s">
        <v>927</v>
      </c>
      <c r="H4" s="1429"/>
    </row>
    <row r="5" spans="1:8" ht="28.8" x14ac:dyDescent="0.3">
      <c r="A5" s="886"/>
      <c r="B5" s="1425"/>
      <c r="C5" s="1093" t="s">
        <v>832</v>
      </c>
      <c r="D5" s="853" t="s">
        <v>539</v>
      </c>
      <c r="E5" s="1093" t="s">
        <v>832</v>
      </c>
      <c r="F5" s="853" t="s">
        <v>539</v>
      </c>
      <c r="G5" s="852" t="s">
        <v>928</v>
      </c>
      <c r="H5" s="852" t="s">
        <v>929</v>
      </c>
    </row>
    <row r="6" spans="1:8" x14ac:dyDescent="0.3">
      <c r="A6" s="886"/>
      <c r="B6" s="1425"/>
      <c r="C6" s="1094" t="s">
        <v>6</v>
      </c>
      <c r="D6" s="820" t="s">
        <v>7</v>
      </c>
      <c r="E6" s="820" t="s">
        <v>8</v>
      </c>
      <c r="F6" s="820" t="s">
        <v>43</v>
      </c>
      <c r="G6" s="820" t="s">
        <v>44</v>
      </c>
      <c r="H6" s="820" t="s">
        <v>164</v>
      </c>
    </row>
    <row r="7" spans="1:8" x14ac:dyDescent="0.3">
      <c r="A7" s="1095">
        <v>1</v>
      </c>
      <c r="B7" s="37" t="s">
        <v>930</v>
      </c>
      <c r="C7" s="1096">
        <v>2074525.6885284439</v>
      </c>
      <c r="D7" s="1096">
        <v>0</v>
      </c>
      <c r="E7" s="1096">
        <v>2074525.6885284439</v>
      </c>
      <c r="F7" s="1096">
        <v>0</v>
      </c>
      <c r="G7" s="1096">
        <v>25.567008443908325</v>
      </c>
      <c r="H7" s="1097">
        <v>1.2324266980778713E-5</v>
      </c>
    </row>
    <row r="8" spans="1:8" x14ac:dyDescent="0.3">
      <c r="A8" s="1095">
        <v>2</v>
      </c>
      <c r="B8" s="287" t="s">
        <v>931</v>
      </c>
      <c r="C8" s="1096">
        <v>0</v>
      </c>
      <c r="D8" s="1096">
        <v>0</v>
      </c>
      <c r="E8" s="1096">
        <v>0</v>
      </c>
      <c r="F8" s="1096">
        <v>0</v>
      </c>
      <c r="G8" s="1096">
        <v>0</v>
      </c>
      <c r="H8" s="1097">
        <v>0</v>
      </c>
    </row>
    <row r="9" spans="1:8" x14ac:dyDescent="0.3">
      <c r="A9" s="1095">
        <v>3</v>
      </c>
      <c r="B9" s="287" t="s">
        <v>932</v>
      </c>
      <c r="C9" s="1096">
        <v>0</v>
      </c>
      <c r="D9" s="1096">
        <v>0</v>
      </c>
      <c r="E9" s="1096">
        <v>0</v>
      </c>
      <c r="F9" s="1096">
        <v>0</v>
      </c>
      <c r="G9" s="1096">
        <v>0</v>
      </c>
      <c r="H9" s="1097">
        <v>0</v>
      </c>
    </row>
    <row r="10" spans="1:8" x14ac:dyDescent="0.3">
      <c r="A10" s="1095">
        <v>4</v>
      </c>
      <c r="B10" s="287" t="s">
        <v>933</v>
      </c>
      <c r="C10" s="1096">
        <v>0</v>
      </c>
      <c r="D10" s="1096">
        <v>0</v>
      </c>
      <c r="E10" s="1096">
        <v>0</v>
      </c>
      <c r="F10" s="1096">
        <v>0</v>
      </c>
      <c r="G10" s="1096">
        <v>0</v>
      </c>
      <c r="H10" s="1097">
        <v>0</v>
      </c>
    </row>
    <row r="11" spans="1:8" x14ac:dyDescent="0.3">
      <c r="A11" s="1095">
        <v>5</v>
      </c>
      <c r="B11" s="287" t="s">
        <v>934</v>
      </c>
      <c r="C11" s="1096">
        <v>0</v>
      </c>
      <c r="D11" s="1096">
        <v>0</v>
      </c>
      <c r="E11" s="1096">
        <v>0</v>
      </c>
      <c r="F11" s="1096">
        <v>0</v>
      </c>
      <c r="G11" s="1096">
        <v>0</v>
      </c>
      <c r="H11" s="1097">
        <v>0</v>
      </c>
    </row>
    <row r="12" spans="1:8" x14ac:dyDescent="0.3">
      <c r="A12" s="1095">
        <v>6</v>
      </c>
      <c r="B12" s="287" t="s">
        <v>935</v>
      </c>
      <c r="C12" s="1096">
        <v>2271658.7058709157</v>
      </c>
      <c r="D12" s="1096">
        <v>0</v>
      </c>
      <c r="E12" s="1096">
        <v>2271658.7058709157</v>
      </c>
      <c r="F12" s="1096">
        <v>0</v>
      </c>
      <c r="G12" s="1096">
        <v>647967.98528318363</v>
      </c>
      <c r="H12" s="1097">
        <v>0.28524002466064269</v>
      </c>
    </row>
    <row r="13" spans="1:8" x14ac:dyDescent="0.3">
      <c r="A13" s="1095">
        <v>7</v>
      </c>
      <c r="B13" s="287" t="s">
        <v>936</v>
      </c>
      <c r="C13" s="1096">
        <v>6564027.1664750557</v>
      </c>
      <c r="D13" s="1096">
        <v>4935.3986500000001</v>
      </c>
      <c r="E13" s="1096">
        <v>6564027.1664750557</v>
      </c>
      <c r="F13" s="1096">
        <v>4935.3986500000001</v>
      </c>
      <c r="G13" s="1096">
        <v>6079852.3276569331</v>
      </c>
      <c r="H13" s="1097">
        <v>0.92554224009970265</v>
      </c>
    </row>
    <row r="14" spans="1:8" x14ac:dyDescent="0.3">
      <c r="A14" s="1095">
        <v>8</v>
      </c>
      <c r="B14" s="287" t="s">
        <v>937</v>
      </c>
      <c r="C14" s="1096">
        <v>793529.07786399149</v>
      </c>
      <c r="D14" s="1096">
        <v>181285.84307417821</v>
      </c>
      <c r="E14" s="1096">
        <v>793529.07786399149</v>
      </c>
      <c r="F14" s="1096">
        <v>181285.84307417821</v>
      </c>
      <c r="G14" s="1096">
        <v>731111.1907036273</v>
      </c>
      <c r="H14" s="1097">
        <v>0.75</v>
      </c>
    </row>
    <row r="15" spans="1:8" x14ac:dyDescent="0.3">
      <c r="A15" s="1095">
        <v>9</v>
      </c>
      <c r="B15" s="287" t="s">
        <v>938</v>
      </c>
      <c r="C15" s="1096">
        <v>0</v>
      </c>
      <c r="D15" s="1096">
        <v>0</v>
      </c>
      <c r="E15" s="1096">
        <v>0</v>
      </c>
      <c r="F15" s="1096">
        <v>0</v>
      </c>
      <c r="G15" s="1096">
        <v>0</v>
      </c>
      <c r="H15" s="1097">
        <v>0</v>
      </c>
    </row>
    <row r="16" spans="1:8" x14ac:dyDescent="0.3">
      <c r="A16" s="1095">
        <v>10</v>
      </c>
      <c r="B16" s="287" t="s">
        <v>939</v>
      </c>
      <c r="C16" s="1096">
        <v>33081.181508111193</v>
      </c>
      <c r="D16" s="1096">
        <v>0</v>
      </c>
      <c r="E16" s="1096">
        <v>33081.181508111193</v>
      </c>
      <c r="F16" s="1096">
        <v>0</v>
      </c>
      <c r="G16" s="1096">
        <v>33081.181508111193</v>
      </c>
      <c r="H16" s="1097">
        <v>1</v>
      </c>
    </row>
    <row r="17" spans="1:8" x14ac:dyDescent="0.3">
      <c r="A17" s="1095">
        <v>11</v>
      </c>
      <c r="B17" s="287" t="s">
        <v>940</v>
      </c>
      <c r="C17" s="1096">
        <v>0</v>
      </c>
      <c r="D17" s="1096">
        <v>0</v>
      </c>
      <c r="E17" s="1096">
        <v>0</v>
      </c>
      <c r="F17" s="1096">
        <v>0</v>
      </c>
      <c r="G17" s="1096">
        <v>0</v>
      </c>
      <c r="H17" s="1097">
        <v>0</v>
      </c>
    </row>
    <row r="18" spans="1:8" x14ac:dyDescent="0.3">
      <c r="A18" s="1095">
        <v>12</v>
      </c>
      <c r="B18" s="287" t="s">
        <v>941</v>
      </c>
      <c r="C18" s="1096">
        <v>0</v>
      </c>
      <c r="D18" s="1096">
        <v>0</v>
      </c>
      <c r="E18" s="1096">
        <v>0</v>
      </c>
      <c r="F18" s="1096">
        <v>0</v>
      </c>
      <c r="G18" s="1096">
        <v>0</v>
      </c>
      <c r="H18" s="1097">
        <v>0</v>
      </c>
    </row>
    <row r="19" spans="1:8" x14ac:dyDescent="0.3">
      <c r="A19" s="1095">
        <v>13</v>
      </c>
      <c r="B19" s="287" t="s">
        <v>942</v>
      </c>
      <c r="C19" s="1096">
        <v>0</v>
      </c>
      <c r="D19" s="1096">
        <v>0</v>
      </c>
      <c r="E19" s="1096">
        <v>0</v>
      </c>
      <c r="F19" s="1096">
        <v>0</v>
      </c>
      <c r="G19" s="1096">
        <v>0</v>
      </c>
      <c r="H19" s="1097">
        <v>0</v>
      </c>
    </row>
    <row r="20" spans="1:8" x14ac:dyDescent="0.3">
      <c r="A20" s="1095">
        <v>14</v>
      </c>
      <c r="B20" s="287" t="s">
        <v>943</v>
      </c>
      <c r="C20" s="1096">
        <v>0</v>
      </c>
      <c r="D20" s="1096">
        <v>0</v>
      </c>
      <c r="E20" s="1096">
        <v>0</v>
      </c>
      <c r="F20" s="1096">
        <v>0</v>
      </c>
      <c r="G20" s="1096">
        <v>0</v>
      </c>
      <c r="H20" s="1097">
        <v>0</v>
      </c>
    </row>
    <row r="21" spans="1:8" x14ac:dyDescent="0.3">
      <c r="A21" s="1095">
        <v>15</v>
      </c>
      <c r="B21" s="287" t="s">
        <v>235</v>
      </c>
      <c r="C21" s="1096">
        <v>409212.55223820003</v>
      </c>
      <c r="D21" s="1096">
        <v>0</v>
      </c>
      <c r="E21" s="1096">
        <v>409212.55223820003</v>
      </c>
      <c r="F21" s="1096">
        <v>0</v>
      </c>
      <c r="G21" s="1096">
        <v>633377.39925615001</v>
      </c>
      <c r="H21" s="1097">
        <v>1.5477956279490299</v>
      </c>
    </row>
    <row r="22" spans="1:8" x14ac:dyDescent="0.3">
      <c r="A22" s="1095">
        <v>16</v>
      </c>
      <c r="B22" s="287" t="s">
        <v>944</v>
      </c>
      <c r="C22" s="1096">
        <v>5265060.2749100011</v>
      </c>
      <c r="D22" s="1096">
        <v>0</v>
      </c>
      <c r="E22" s="1096">
        <v>5265060.2749100011</v>
      </c>
      <c r="F22" s="1096">
        <v>0</v>
      </c>
      <c r="G22" s="1096">
        <v>5265038.9899100009</v>
      </c>
      <c r="H22" s="1097">
        <v>0.9999959573112388</v>
      </c>
    </row>
    <row r="23" spans="1:8" x14ac:dyDescent="0.3">
      <c r="A23" s="1098">
        <v>17</v>
      </c>
      <c r="B23" s="345" t="s">
        <v>945</v>
      </c>
      <c r="C23" s="1096">
        <v>17411094.647394717</v>
      </c>
      <c r="D23" s="1096">
        <v>186221.24172417819</v>
      </c>
      <c r="E23" s="1096">
        <v>17411094.647394717</v>
      </c>
      <c r="F23" s="1096">
        <v>186221.24172417819</v>
      </c>
      <c r="G23" s="1096">
        <v>13390454.64132645</v>
      </c>
      <c r="H23" s="1097">
        <v>0.76093733417641773</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&amp;C&amp;"Calibri"&amp;10&amp;K000000Public&amp;1#_x000D_&amp;"Calibri"&amp;11&amp;K000000CS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00B0F0"/>
  </sheetPr>
  <dimension ref="B2:L14"/>
  <sheetViews>
    <sheetView showGridLines="0" zoomScaleNormal="100" workbookViewId="0">
      <selection activeCell="H20" sqref="H20"/>
    </sheetView>
  </sheetViews>
  <sheetFormatPr defaultRowHeight="14.4" x14ac:dyDescent="0.3"/>
  <sheetData>
    <row r="2" spans="2:12" ht="22.5" customHeight="1" x14ac:dyDescent="0.3">
      <c r="B2" s="486" t="s">
        <v>1772</v>
      </c>
    </row>
    <row r="3" spans="2:12" ht="20.25" customHeight="1" x14ac:dyDescent="0.3">
      <c r="B3" s="487" t="s">
        <v>1773</v>
      </c>
    </row>
    <row r="5" spans="2:12" x14ac:dyDescent="0.3">
      <c r="B5" s="1183" t="s">
        <v>3</v>
      </c>
      <c r="C5" s="1184"/>
      <c r="D5" s="1184"/>
      <c r="E5" s="1184"/>
      <c r="F5" s="1184"/>
      <c r="G5" s="1184"/>
      <c r="H5" s="1184"/>
      <c r="I5" s="1184"/>
      <c r="J5" s="1184"/>
      <c r="K5" s="1184"/>
      <c r="L5" s="1185"/>
    </row>
    <row r="6" spans="2:12" x14ac:dyDescent="0.3">
      <c r="B6" s="1186" t="s">
        <v>0</v>
      </c>
      <c r="C6" s="1181"/>
      <c r="D6" s="1181"/>
      <c r="E6" s="1181"/>
      <c r="F6" s="1181"/>
      <c r="G6" s="1181"/>
      <c r="H6" s="1181"/>
      <c r="I6" s="1181"/>
      <c r="J6" s="1181"/>
      <c r="K6" s="1181"/>
      <c r="L6" s="1187"/>
    </row>
    <row r="7" spans="2:12" ht="22.5" customHeight="1" x14ac:dyDescent="0.3">
      <c r="B7" s="1186" t="s">
        <v>1</v>
      </c>
      <c r="C7" s="1181"/>
      <c r="D7" s="1181"/>
      <c r="E7" s="1181"/>
      <c r="F7" s="1181"/>
      <c r="G7" s="1181"/>
      <c r="H7" s="1181"/>
      <c r="I7" s="1181"/>
      <c r="J7" s="1181"/>
      <c r="K7" s="1181"/>
      <c r="L7" s="1187"/>
    </row>
    <row r="8" spans="2:12" x14ac:dyDescent="0.3">
      <c r="B8" s="1186" t="s">
        <v>2</v>
      </c>
      <c r="C8" s="1181"/>
      <c r="D8" s="1181"/>
      <c r="E8" s="1181"/>
      <c r="F8" s="1181"/>
      <c r="G8" s="1181"/>
      <c r="H8" s="1181"/>
      <c r="I8" s="1181"/>
      <c r="J8" s="1181"/>
      <c r="K8" s="1181"/>
      <c r="L8" s="1187"/>
    </row>
    <row r="9" spans="2:12" ht="22.5" customHeight="1" x14ac:dyDescent="0.3">
      <c r="B9" s="1188" t="s">
        <v>119</v>
      </c>
      <c r="C9" s="1189"/>
      <c r="D9" s="1189"/>
      <c r="E9" s="1189"/>
      <c r="F9" s="1189"/>
      <c r="G9" s="1189"/>
      <c r="H9" s="1189"/>
      <c r="I9" s="1189"/>
      <c r="J9" s="1189"/>
      <c r="K9" s="1189"/>
      <c r="L9" s="1190"/>
    </row>
    <row r="10" spans="2:12" ht="22.5" customHeight="1" x14ac:dyDescent="0.3">
      <c r="B10" s="1182"/>
      <c r="C10" s="1182"/>
      <c r="D10" s="1182"/>
      <c r="E10" s="1182"/>
      <c r="F10" s="1182"/>
      <c r="G10" s="1182"/>
      <c r="H10" s="1182"/>
      <c r="I10" s="1182"/>
      <c r="J10" s="1182"/>
      <c r="K10" s="1182"/>
      <c r="L10" s="1182"/>
    </row>
    <row r="11" spans="2:12" ht="22.5" customHeight="1" x14ac:dyDescent="0.3">
      <c r="B11" s="1181"/>
      <c r="C11" s="1181"/>
      <c r="D11" s="1181"/>
      <c r="E11" s="1181"/>
      <c r="F11" s="1181"/>
      <c r="G11" s="1181"/>
      <c r="H11" s="1181"/>
      <c r="I11" s="1181"/>
      <c r="J11" s="1181"/>
      <c r="K11" s="1181"/>
      <c r="L11" s="1181"/>
    </row>
    <row r="12" spans="2:12" ht="22.5" customHeight="1" x14ac:dyDescent="0.3">
      <c r="B12" s="1182"/>
      <c r="C12" s="1182"/>
      <c r="D12" s="1182"/>
      <c r="E12" s="1182"/>
      <c r="F12" s="1182"/>
      <c r="G12" s="1182"/>
      <c r="H12" s="1182"/>
      <c r="I12" s="1182"/>
      <c r="J12" s="1182"/>
      <c r="K12" s="1182"/>
      <c r="L12" s="1182"/>
    </row>
    <row r="13" spans="2:12" ht="22.5" customHeight="1" x14ac:dyDescent="0.3"/>
    <row r="14" spans="2:12" ht="22.5" customHeight="1" x14ac:dyDescent="0.3"/>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List60">
    <tabColor theme="9" tint="0.79998168889431442"/>
    <pageSetUpPr fitToPage="1"/>
  </sheetPr>
  <dimension ref="A2:S24"/>
  <sheetViews>
    <sheetView showGridLines="0" view="pageLayout" zoomScaleNormal="100" workbookViewId="0">
      <selection activeCell="B3" sqref="B3"/>
    </sheetView>
  </sheetViews>
  <sheetFormatPr defaultRowHeight="14.4" x14ac:dyDescent="0.3"/>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x14ac:dyDescent="0.35">
      <c r="A2" s="124"/>
      <c r="B2" s="99" t="s">
        <v>915</v>
      </c>
      <c r="C2" s="124"/>
      <c r="D2" s="124"/>
      <c r="E2" s="124"/>
      <c r="F2" s="124"/>
      <c r="G2" s="124"/>
      <c r="H2" s="124"/>
      <c r="I2" s="124"/>
      <c r="J2" s="124"/>
      <c r="K2" s="124"/>
      <c r="L2" s="124"/>
      <c r="M2" s="124"/>
      <c r="N2" s="124"/>
      <c r="O2" s="124"/>
      <c r="P2" s="124"/>
      <c r="Q2" s="124"/>
    </row>
    <row r="3" spans="1:19" x14ac:dyDescent="0.3">
      <c r="A3" s="124"/>
      <c r="B3" s="124"/>
      <c r="C3" s="124"/>
      <c r="D3" s="124"/>
      <c r="E3" s="124"/>
      <c r="F3" s="124"/>
      <c r="G3" s="124"/>
      <c r="H3" s="124"/>
      <c r="I3" s="124"/>
      <c r="J3" s="124"/>
      <c r="K3" s="124"/>
      <c r="L3" s="124"/>
      <c r="M3" s="124"/>
      <c r="N3" s="124"/>
      <c r="O3" s="124"/>
      <c r="P3" s="124"/>
      <c r="Q3" s="124"/>
    </row>
    <row r="4" spans="1:19" x14ac:dyDescent="0.3">
      <c r="A4" s="124"/>
      <c r="B4" s="124"/>
      <c r="C4" s="124"/>
      <c r="D4" s="124"/>
      <c r="E4" s="124"/>
      <c r="F4" s="124"/>
      <c r="G4" s="124"/>
      <c r="H4" s="124"/>
      <c r="I4" s="124"/>
      <c r="J4" s="124"/>
      <c r="K4" s="124"/>
      <c r="L4" s="124"/>
      <c r="M4" s="124"/>
      <c r="N4" s="124"/>
      <c r="O4" s="124"/>
      <c r="P4" s="124"/>
      <c r="Q4" s="124"/>
    </row>
    <row r="5" spans="1:19" ht="15" customHeight="1" x14ac:dyDescent="0.3">
      <c r="A5" s="198"/>
      <c r="B5" s="1430" t="s">
        <v>924</v>
      </c>
      <c r="C5" s="1431" t="s">
        <v>946</v>
      </c>
      <c r="D5" s="1432"/>
      <c r="E5" s="1432"/>
      <c r="F5" s="1432"/>
      <c r="G5" s="1432"/>
      <c r="H5" s="1432"/>
      <c r="I5" s="1432"/>
      <c r="J5" s="1432"/>
      <c r="K5" s="1432"/>
      <c r="L5" s="1432"/>
      <c r="M5" s="1432"/>
      <c r="N5" s="1432"/>
      <c r="O5" s="1432"/>
      <c r="P5" s="1432"/>
      <c r="Q5" s="1433"/>
      <c r="R5" s="1434" t="s">
        <v>42</v>
      </c>
      <c r="S5" s="1434" t="s">
        <v>947</v>
      </c>
    </row>
    <row r="6" spans="1:19" ht="30" customHeight="1" x14ac:dyDescent="0.3">
      <c r="A6" s="34"/>
      <c r="B6" s="1430"/>
      <c r="C6" s="205">
        <v>0</v>
      </c>
      <c r="D6" s="206">
        <v>0.02</v>
      </c>
      <c r="E6" s="205">
        <v>0.04</v>
      </c>
      <c r="F6" s="206">
        <v>0.1</v>
      </c>
      <c r="G6" s="206">
        <v>0.2</v>
      </c>
      <c r="H6" s="206">
        <v>0.35</v>
      </c>
      <c r="I6" s="206">
        <v>0.5</v>
      </c>
      <c r="J6" s="206">
        <v>0.7</v>
      </c>
      <c r="K6" s="206">
        <v>0.75</v>
      </c>
      <c r="L6" s="207">
        <v>1</v>
      </c>
      <c r="M6" s="207">
        <v>1.5</v>
      </c>
      <c r="N6" s="207">
        <v>2.5</v>
      </c>
      <c r="O6" s="207">
        <v>3.7</v>
      </c>
      <c r="P6" s="207">
        <v>12.5</v>
      </c>
      <c r="Q6" s="207" t="s">
        <v>948</v>
      </c>
      <c r="R6" s="1434"/>
      <c r="S6" s="1434"/>
    </row>
    <row r="7" spans="1:19" x14ac:dyDescent="0.3">
      <c r="A7" s="34"/>
      <c r="B7" s="1430"/>
      <c r="C7" s="199" t="s">
        <v>6</v>
      </c>
      <c r="D7" s="199" t="s">
        <v>7</v>
      </c>
      <c r="E7" s="199" t="s">
        <v>8</v>
      </c>
      <c r="F7" s="199" t="s">
        <v>43</v>
      </c>
      <c r="G7" s="199" t="s">
        <v>44</v>
      </c>
      <c r="H7" s="199" t="s">
        <v>164</v>
      </c>
      <c r="I7" s="199" t="s">
        <v>165</v>
      </c>
      <c r="J7" s="199" t="s">
        <v>199</v>
      </c>
      <c r="K7" s="199" t="s">
        <v>454</v>
      </c>
      <c r="L7" s="199" t="s">
        <v>455</v>
      </c>
      <c r="M7" s="199" t="s">
        <v>456</v>
      </c>
      <c r="N7" s="199" t="s">
        <v>457</v>
      </c>
      <c r="O7" s="199" t="s">
        <v>458</v>
      </c>
      <c r="P7" s="199" t="s">
        <v>741</v>
      </c>
      <c r="Q7" s="199" t="s">
        <v>742</v>
      </c>
      <c r="R7" s="208" t="s">
        <v>949</v>
      </c>
      <c r="S7" s="208" t="s">
        <v>950</v>
      </c>
    </row>
    <row r="8" spans="1:19" ht="28.8" x14ac:dyDescent="0.3">
      <c r="A8" s="200">
        <v>1</v>
      </c>
      <c r="B8" s="125" t="s">
        <v>930</v>
      </c>
      <c r="C8" s="201"/>
      <c r="D8" s="202"/>
      <c r="E8" s="202"/>
      <c r="F8" s="202"/>
      <c r="G8" s="202"/>
      <c r="H8" s="202"/>
      <c r="I8" s="202"/>
      <c r="J8" s="202"/>
      <c r="K8" s="202"/>
      <c r="L8" s="202"/>
      <c r="M8" s="202"/>
      <c r="N8" s="202"/>
      <c r="O8" s="202"/>
      <c r="P8" s="202"/>
      <c r="Q8" s="202"/>
      <c r="R8" s="202"/>
      <c r="S8" s="202"/>
    </row>
    <row r="9" spans="1:19" x14ac:dyDescent="0.3">
      <c r="A9" s="200">
        <v>2</v>
      </c>
      <c r="B9" s="197" t="s">
        <v>931</v>
      </c>
      <c r="C9" s="201"/>
      <c r="D9" s="202"/>
      <c r="E9" s="202"/>
      <c r="F9" s="202"/>
      <c r="G9" s="202"/>
      <c r="H9" s="202"/>
      <c r="I9" s="202"/>
      <c r="J9" s="202"/>
      <c r="K9" s="202"/>
      <c r="L9" s="202"/>
      <c r="M9" s="202"/>
      <c r="N9" s="202"/>
      <c r="O9" s="202"/>
      <c r="P9" s="202"/>
      <c r="Q9" s="202"/>
      <c r="R9" s="202"/>
      <c r="S9" s="202"/>
    </row>
    <row r="10" spans="1:19" x14ac:dyDescent="0.3">
      <c r="A10" s="200">
        <v>3</v>
      </c>
      <c r="B10" s="197" t="s">
        <v>932</v>
      </c>
      <c r="C10" s="201"/>
      <c r="D10" s="202"/>
      <c r="E10" s="202"/>
      <c r="F10" s="202"/>
      <c r="G10" s="202"/>
      <c r="H10" s="202"/>
      <c r="I10" s="202"/>
      <c r="J10" s="202"/>
      <c r="K10" s="202"/>
      <c r="L10" s="202"/>
      <c r="M10" s="202"/>
      <c r="N10" s="202"/>
      <c r="O10" s="202"/>
      <c r="P10" s="202"/>
      <c r="Q10" s="202"/>
      <c r="R10" s="202"/>
      <c r="S10" s="202"/>
    </row>
    <row r="11" spans="1:19" x14ac:dyDescent="0.3">
      <c r="A11" s="200">
        <v>4</v>
      </c>
      <c r="B11" s="197" t="s">
        <v>933</v>
      </c>
      <c r="C11" s="201"/>
      <c r="D11" s="202"/>
      <c r="E11" s="202"/>
      <c r="F11" s="202"/>
      <c r="G11" s="202"/>
      <c r="H11" s="202"/>
      <c r="I11" s="202"/>
      <c r="J11" s="202"/>
      <c r="K11" s="202"/>
      <c r="L11" s="202"/>
      <c r="M11" s="202"/>
      <c r="N11" s="202"/>
      <c r="O11" s="202"/>
      <c r="P11" s="202"/>
      <c r="Q11" s="202"/>
      <c r="R11" s="202"/>
      <c r="S11" s="202"/>
    </row>
    <row r="12" spans="1:19" x14ac:dyDescent="0.3">
      <c r="A12" s="200">
        <v>5</v>
      </c>
      <c r="B12" s="197" t="s">
        <v>934</v>
      </c>
      <c r="C12" s="201"/>
      <c r="D12" s="202"/>
      <c r="E12" s="202"/>
      <c r="F12" s="202"/>
      <c r="G12" s="202"/>
      <c r="H12" s="202"/>
      <c r="I12" s="202"/>
      <c r="J12" s="202"/>
      <c r="K12" s="202"/>
      <c r="L12" s="202"/>
      <c r="M12" s="202"/>
      <c r="N12" s="202"/>
      <c r="O12" s="202"/>
      <c r="P12" s="202"/>
      <c r="Q12" s="202"/>
      <c r="R12" s="202"/>
      <c r="S12" s="202"/>
    </row>
    <row r="13" spans="1:19" x14ac:dyDescent="0.3">
      <c r="A13" s="200">
        <v>6</v>
      </c>
      <c r="B13" s="197" t="s">
        <v>935</v>
      </c>
      <c r="C13" s="201"/>
      <c r="D13" s="202"/>
      <c r="E13" s="202"/>
      <c r="F13" s="202"/>
      <c r="G13" s="202"/>
      <c r="H13" s="202"/>
      <c r="I13" s="202"/>
      <c r="J13" s="202"/>
      <c r="K13" s="202"/>
      <c r="L13" s="202"/>
      <c r="M13" s="202"/>
      <c r="N13" s="202"/>
      <c r="O13" s="202"/>
      <c r="P13" s="202"/>
      <c r="Q13" s="202"/>
      <c r="R13" s="202"/>
      <c r="S13" s="202"/>
    </row>
    <row r="14" spans="1:19" x14ac:dyDescent="0.3">
      <c r="A14" s="200">
        <v>7</v>
      </c>
      <c r="B14" s="197" t="s">
        <v>936</v>
      </c>
      <c r="C14" s="201"/>
      <c r="D14" s="202"/>
      <c r="E14" s="202"/>
      <c r="F14" s="202"/>
      <c r="G14" s="202"/>
      <c r="H14" s="202"/>
      <c r="I14" s="202"/>
      <c r="J14" s="202"/>
      <c r="K14" s="202"/>
      <c r="L14" s="202"/>
      <c r="M14" s="202"/>
      <c r="N14" s="202"/>
      <c r="O14" s="202"/>
      <c r="P14" s="202"/>
      <c r="Q14" s="202"/>
      <c r="R14" s="202"/>
      <c r="S14" s="202"/>
    </row>
    <row r="15" spans="1:19" x14ac:dyDescent="0.3">
      <c r="A15" s="200">
        <v>8</v>
      </c>
      <c r="B15" s="197" t="s">
        <v>951</v>
      </c>
      <c r="C15" s="201"/>
      <c r="D15" s="202"/>
      <c r="E15" s="202"/>
      <c r="F15" s="202"/>
      <c r="G15" s="202"/>
      <c r="H15" s="202"/>
      <c r="I15" s="202"/>
      <c r="J15" s="202"/>
      <c r="K15" s="202"/>
      <c r="L15" s="202"/>
      <c r="M15" s="202"/>
      <c r="N15" s="202"/>
      <c r="O15" s="202"/>
      <c r="P15" s="202"/>
      <c r="Q15" s="202"/>
      <c r="R15" s="202"/>
      <c r="S15" s="202"/>
    </row>
    <row r="16" spans="1:19" x14ac:dyDescent="0.3">
      <c r="A16" s="200">
        <v>9</v>
      </c>
      <c r="B16" s="197" t="s">
        <v>952</v>
      </c>
      <c r="C16" s="201"/>
      <c r="D16" s="202"/>
      <c r="E16" s="202"/>
      <c r="F16" s="202"/>
      <c r="G16" s="202"/>
      <c r="H16" s="202"/>
      <c r="I16" s="202"/>
      <c r="J16" s="202"/>
      <c r="K16" s="202"/>
      <c r="L16" s="202"/>
      <c r="M16" s="202"/>
      <c r="N16" s="202"/>
      <c r="O16" s="202"/>
      <c r="P16" s="202"/>
      <c r="Q16" s="202"/>
      <c r="R16" s="202"/>
      <c r="S16" s="202"/>
    </row>
    <row r="17" spans="1:19" x14ac:dyDescent="0.3">
      <c r="A17" s="200">
        <v>10</v>
      </c>
      <c r="B17" s="197" t="s">
        <v>939</v>
      </c>
      <c r="C17" s="201"/>
      <c r="D17" s="202"/>
      <c r="E17" s="202"/>
      <c r="F17" s="202"/>
      <c r="G17" s="202"/>
      <c r="H17" s="202"/>
      <c r="I17" s="202"/>
      <c r="J17" s="202"/>
      <c r="K17" s="202"/>
      <c r="L17" s="202"/>
      <c r="M17" s="202"/>
      <c r="N17" s="202"/>
      <c r="O17" s="202"/>
      <c r="P17" s="202"/>
      <c r="Q17" s="202"/>
      <c r="R17" s="202"/>
      <c r="S17" s="202"/>
    </row>
    <row r="18" spans="1:19" ht="28.8" x14ac:dyDescent="0.3">
      <c r="A18" s="200">
        <v>11</v>
      </c>
      <c r="B18" s="197" t="s">
        <v>940</v>
      </c>
      <c r="C18" s="201"/>
      <c r="D18" s="202"/>
      <c r="E18" s="202"/>
      <c r="F18" s="202"/>
      <c r="G18" s="202"/>
      <c r="H18" s="202"/>
      <c r="I18" s="202"/>
      <c r="J18" s="202"/>
      <c r="K18" s="202"/>
      <c r="L18" s="202"/>
      <c r="M18" s="202"/>
      <c r="N18" s="202"/>
      <c r="O18" s="202"/>
      <c r="P18" s="202"/>
      <c r="Q18" s="202"/>
      <c r="R18" s="202"/>
      <c r="S18" s="202"/>
    </row>
    <row r="19" spans="1:19" x14ac:dyDescent="0.3">
      <c r="A19" s="200">
        <v>12</v>
      </c>
      <c r="B19" s="197" t="s">
        <v>941</v>
      </c>
      <c r="C19" s="201"/>
      <c r="D19" s="202"/>
      <c r="E19" s="202"/>
      <c r="F19" s="202"/>
      <c r="G19" s="202"/>
      <c r="H19" s="202"/>
      <c r="I19" s="202"/>
      <c r="J19" s="202"/>
      <c r="K19" s="202"/>
      <c r="L19" s="202"/>
      <c r="M19" s="202"/>
      <c r="N19" s="202"/>
      <c r="O19" s="202"/>
      <c r="P19" s="202"/>
      <c r="Q19" s="202"/>
      <c r="R19" s="202"/>
      <c r="S19" s="202"/>
    </row>
    <row r="20" spans="1:19" ht="28.8" x14ac:dyDescent="0.3">
      <c r="A20" s="200">
        <v>13</v>
      </c>
      <c r="B20" s="197" t="s">
        <v>953</v>
      </c>
      <c r="C20" s="201"/>
      <c r="D20" s="202"/>
      <c r="E20" s="202"/>
      <c r="F20" s="202"/>
      <c r="G20" s="202"/>
      <c r="H20" s="202"/>
      <c r="I20" s="202"/>
      <c r="J20" s="202"/>
      <c r="K20" s="202"/>
      <c r="L20" s="202"/>
      <c r="M20" s="202"/>
      <c r="N20" s="202"/>
      <c r="O20" s="202"/>
      <c r="P20" s="202"/>
      <c r="Q20" s="202"/>
      <c r="R20" s="202"/>
      <c r="S20" s="202"/>
    </row>
    <row r="21" spans="1:19" ht="28.8" x14ac:dyDescent="0.3">
      <c r="A21" s="200">
        <v>14</v>
      </c>
      <c r="B21" s="197" t="s">
        <v>954</v>
      </c>
      <c r="C21" s="201"/>
      <c r="D21" s="202"/>
      <c r="E21" s="202"/>
      <c r="F21" s="202"/>
      <c r="G21" s="202"/>
      <c r="H21" s="202"/>
      <c r="I21" s="202"/>
      <c r="J21" s="202"/>
      <c r="K21" s="202"/>
      <c r="L21" s="202"/>
      <c r="M21" s="202"/>
      <c r="N21" s="202"/>
      <c r="O21" s="202"/>
      <c r="P21" s="202"/>
      <c r="Q21" s="202"/>
      <c r="R21" s="202"/>
      <c r="S21" s="202"/>
    </row>
    <row r="22" spans="1:19" x14ac:dyDescent="0.3">
      <c r="A22" s="200">
        <v>15</v>
      </c>
      <c r="B22" s="197" t="s">
        <v>955</v>
      </c>
      <c r="C22" s="201"/>
      <c r="D22" s="202"/>
      <c r="E22" s="202"/>
      <c r="F22" s="202"/>
      <c r="G22" s="202"/>
      <c r="H22" s="202"/>
      <c r="I22" s="202"/>
      <c r="J22" s="202"/>
      <c r="K22" s="202"/>
      <c r="L22" s="202"/>
      <c r="M22" s="202"/>
      <c r="N22" s="202"/>
      <c r="O22" s="202"/>
      <c r="P22" s="202"/>
      <c r="Q22" s="202"/>
      <c r="R22" s="202"/>
      <c r="S22" s="202"/>
    </row>
    <row r="23" spans="1:19" x14ac:dyDescent="0.3">
      <c r="A23" s="200">
        <v>16</v>
      </c>
      <c r="B23" s="197" t="s">
        <v>944</v>
      </c>
      <c r="C23" s="201"/>
      <c r="D23" s="202"/>
      <c r="E23" s="202"/>
      <c r="F23" s="202"/>
      <c r="G23" s="202"/>
      <c r="H23" s="202"/>
      <c r="I23" s="202"/>
      <c r="J23" s="202"/>
      <c r="K23" s="202"/>
      <c r="L23" s="202"/>
      <c r="M23" s="202"/>
      <c r="N23" s="202"/>
      <c r="O23" s="202"/>
      <c r="P23" s="202"/>
      <c r="Q23" s="202"/>
      <c r="R23" s="202"/>
      <c r="S23" s="202"/>
    </row>
    <row r="24" spans="1:19" x14ac:dyDescent="0.3">
      <c r="A24" s="203">
        <v>17</v>
      </c>
      <c r="B24" s="204" t="s">
        <v>945</v>
      </c>
      <c r="C24" s="201"/>
      <c r="D24" s="202"/>
      <c r="E24" s="202"/>
      <c r="F24" s="202"/>
      <c r="G24" s="202"/>
      <c r="H24" s="202"/>
      <c r="I24" s="202"/>
      <c r="J24" s="202"/>
      <c r="K24" s="202"/>
      <c r="L24" s="202"/>
      <c r="M24" s="202"/>
      <c r="N24" s="202"/>
      <c r="O24" s="202"/>
      <c r="P24" s="202"/>
      <c r="Q24" s="202"/>
      <c r="R24" s="202"/>
      <c r="S24" s="202"/>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&amp;C&amp;"Calibri"&amp;10&amp;K000000Public&amp;1#_x000D_&amp;"Calibri"&amp;11&amp;K000000CS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List61">
    <tabColor rgb="FF0070C0"/>
    <pageSetUpPr fitToPage="1"/>
  </sheetPr>
  <dimension ref="B2:L18"/>
  <sheetViews>
    <sheetView showGridLines="0" zoomScaleNormal="100" workbookViewId="0"/>
  </sheetViews>
  <sheetFormatPr defaultColWidth="9.109375" defaultRowHeight="14.4" x14ac:dyDescent="0.3"/>
  <cols>
    <col min="12" max="12" width="32.88671875" customWidth="1"/>
  </cols>
  <sheetData>
    <row r="2" spans="2:12" x14ac:dyDescent="0.3">
      <c r="B2" t="s">
        <v>1792</v>
      </c>
    </row>
    <row r="3" spans="2:12" x14ac:dyDescent="0.3">
      <c r="B3" t="s">
        <v>1793</v>
      </c>
    </row>
    <row r="5" spans="2:12" x14ac:dyDescent="0.3">
      <c r="B5" s="1183" t="s">
        <v>1353</v>
      </c>
      <c r="C5" s="1184"/>
      <c r="D5" s="1184"/>
      <c r="E5" s="1184"/>
      <c r="F5" s="1184"/>
      <c r="G5" s="1184"/>
      <c r="H5" s="1184"/>
      <c r="I5" s="1184"/>
      <c r="J5" s="1184"/>
      <c r="K5" s="1184"/>
      <c r="L5" s="1185"/>
    </row>
    <row r="6" spans="2:12" x14ac:dyDescent="0.3">
      <c r="B6" s="1186" t="s">
        <v>1354</v>
      </c>
      <c r="C6" s="1181"/>
      <c r="D6" s="1181"/>
      <c r="E6" s="1181"/>
      <c r="F6" s="1181"/>
      <c r="G6" s="1181"/>
      <c r="H6" s="1181"/>
      <c r="I6" s="1181"/>
      <c r="J6" s="1181"/>
      <c r="K6" s="1181"/>
      <c r="L6" s="1187"/>
    </row>
    <row r="7" spans="2:12" ht="22.5" customHeight="1" x14ac:dyDescent="0.3">
      <c r="B7" s="1186" t="s">
        <v>1355</v>
      </c>
      <c r="C7" s="1181"/>
      <c r="D7" s="1181"/>
      <c r="E7" s="1181"/>
      <c r="F7" s="1181"/>
      <c r="G7" s="1181"/>
      <c r="H7" s="1181"/>
      <c r="I7" s="1181"/>
      <c r="J7" s="1181"/>
      <c r="K7" s="1181"/>
      <c r="L7" s="1187"/>
    </row>
    <row r="8" spans="2:12" x14ac:dyDescent="0.3">
      <c r="B8" s="1186" t="s">
        <v>1356</v>
      </c>
      <c r="C8" s="1181"/>
      <c r="D8" s="1181"/>
      <c r="E8" s="1181"/>
      <c r="F8" s="1181"/>
      <c r="G8" s="1181"/>
      <c r="H8" s="1181"/>
      <c r="I8" s="1181"/>
      <c r="J8" s="1181"/>
      <c r="K8" s="1181"/>
      <c r="L8" s="1187"/>
    </row>
    <row r="9" spans="2:12" ht="22.5" customHeight="1" x14ac:dyDescent="0.3">
      <c r="B9" s="1186" t="s">
        <v>1357</v>
      </c>
      <c r="C9" s="1181"/>
      <c r="D9" s="1181"/>
      <c r="E9" s="1181"/>
      <c r="F9" s="1181"/>
      <c r="G9" s="1181"/>
      <c r="H9" s="1181"/>
      <c r="I9" s="1181"/>
      <c r="J9" s="1181"/>
      <c r="K9" s="1181"/>
      <c r="L9" s="1187"/>
    </row>
    <row r="10" spans="2:12" ht="22.5" customHeight="1" x14ac:dyDescent="0.3">
      <c r="B10" s="1186" t="s">
        <v>1358</v>
      </c>
      <c r="C10" s="1181"/>
      <c r="D10" s="1181"/>
      <c r="E10" s="1181"/>
      <c r="F10" s="1181"/>
      <c r="G10" s="1181"/>
      <c r="H10" s="1181"/>
      <c r="I10" s="1181"/>
      <c r="J10" s="1181"/>
      <c r="K10" s="1181"/>
      <c r="L10" s="1187"/>
    </row>
    <row r="11" spans="2:12" x14ac:dyDescent="0.3">
      <c r="B11" s="1186" t="s">
        <v>1359</v>
      </c>
      <c r="C11" s="1181"/>
      <c r="D11" s="1181"/>
      <c r="E11" s="1181"/>
      <c r="F11" s="1181"/>
      <c r="G11" s="1181"/>
      <c r="H11" s="1181"/>
      <c r="I11" s="1181"/>
      <c r="J11" s="1181"/>
      <c r="K11" s="1181"/>
      <c r="L11" s="1187"/>
    </row>
    <row r="12" spans="2:12" ht="22.5" customHeight="1" x14ac:dyDescent="0.3">
      <c r="B12" s="1188" t="s">
        <v>1360</v>
      </c>
      <c r="C12" s="1189"/>
      <c r="D12" s="1189"/>
      <c r="E12" s="1189"/>
      <c r="F12" s="1189"/>
      <c r="G12" s="1189"/>
      <c r="H12" s="1189"/>
      <c r="I12" s="1189"/>
      <c r="J12" s="1189"/>
      <c r="K12" s="1189"/>
      <c r="L12" s="1190"/>
    </row>
    <row r="13" spans="2:12" ht="22.5" customHeight="1" x14ac:dyDescent="0.3"/>
    <row r="14" spans="2:12" ht="22.5" customHeight="1" x14ac:dyDescent="0.3">
      <c r="B14" s="1182"/>
      <c r="C14" s="1182"/>
      <c r="D14" s="1182"/>
      <c r="E14" s="1182"/>
      <c r="F14" s="1182"/>
      <c r="G14" s="1182"/>
      <c r="H14" s="1182"/>
      <c r="I14" s="1182"/>
      <c r="J14" s="1182"/>
      <c r="K14" s="1182"/>
      <c r="L14" s="1182"/>
    </row>
    <row r="15" spans="2:12" ht="22.5" customHeight="1" x14ac:dyDescent="0.3">
      <c r="B15" s="1181"/>
      <c r="C15" s="1181"/>
      <c r="D15" s="1181"/>
      <c r="E15" s="1181"/>
      <c r="F15" s="1181"/>
      <c r="G15" s="1181"/>
      <c r="H15" s="1181"/>
      <c r="I15" s="1181"/>
      <c r="J15" s="1181"/>
      <c r="K15" s="1181"/>
      <c r="L15" s="1181"/>
    </row>
    <row r="16" spans="2:12" ht="22.5" customHeight="1" x14ac:dyDescent="0.3">
      <c r="B16" s="1182"/>
      <c r="C16" s="1182"/>
      <c r="D16" s="1182"/>
      <c r="E16" s="1182"/>
      <c r="F16" s="1182"/>
      <c r="G16" s="1182"/>
      <c r="H16" s="1182"/>
      <c r="I16" s="1182"/>
      <c r="J16" s="1182"/>
      <c r="K16" s="1182"/>
      <c r="L16" s="1182"/>
    </row>
    <row r="17" ht="22.5" customHeight="1" x14ac:dyDescent="0.3"/>
    <row r="18" ht="22.5" customHeight="1" x14ac:dyDescent="0.3"/>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9" orientation="landscape" verticalDpi="1200" r:id="rId1"/>
  <headerFooter>
    <oddHeader>&amp;C&amp;"Calibri"&amp;10&amp;K000000Public&amp;1#</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List62">
    <tabColor theme="5" tint="0.79998168889431442"/>
    <pageSetUpPr fitToPage="1"/>
  </sheetPr>
  <dimension ref="A1:C10"/>
  <sheetViews>
    <sheetView showGridLines="0" view="pageLayout" zoomScaleNormal="100" workbookViewId="0">
      <selection activeCell="C3" sqref="C3"/>
    </sheetView>
  </sheetViews>
  <sheetFormatPr defaultColWidth="9.109375" defaultRowHeight="14.4" x14ac:dyDescent="0.3"/>
  <cols>
    <col min="1" max="1" width="15" customWidth="1"/>
    <col min="2" max="2" width="12.33203125" bestFit="1" customWidth="1"/>
    <col min="3" max="3" width="73.5546875" customWidth="1"/>
  </cols>
  <sheetData>
    <row r="1" spans="1:3" ht="17.399999999999999" x14ac:dyDescent="0.3">
      <c r="A1" s="650" t="s">
        <v>1353</v>
      </c>
      <c r="B1" s="212"/>
      <c r="C1" s="212"/>
    </row>
    <row r="2" spans="1:3" ht="21" x14ac:dyDescent="0.3">
      <c r="A2" t="s">
        <v>125</v>
      </c>
      <c r="B2" s="193"/>
      <c r="C2" s="189"/>
    </row>
    <row r="3" spans="1:3" ht="21" x14ac:dyDescent="0.3">
      <c r="B3" s="193"/>
      <c r="C3" s="189"/>
    </row>
    <row r="4" spans="1:3" ht="21" x14ac:dyDescent="0.3">
      <c r="B4" s="193"/>
      <c r="C4" s="189"/>
    </row>
    <row r="5" spans="1:3" x14ac:dyDescent="0.3">
      <c r="A5" s="36" t="s">
        <v>126</v>
      </c>
      <c r="B5" s="36" t="s">
        <v>120</v>
      </c>
      <c r="C5" s="353" t="s">
        <v>114</v>
      </c>
    </row>
    <row r="6" spans="1:3" ht="28.8" x14ac:dyDescent="0.3">
      <c r="A6" s="36" t="s">
        <v>1361</v>
      </c>
      <c r="B6" s="36" t="s">
        <v>116</v>
      </c>
      <c r="C6" s="353" t="s">
        <v>1362</v>
      </c>
    </row>
    <row r="7" spans="1:3" ht="129.6" x14ac:dyDescent="0.3">
      <c r="A7" s="36" t="s">
        <v>1363</v>
      </c>
      <c r="B7" s="36" t="s">
        <v>118</v>
      </c>
      <c r="C7" s="190" t="s">
        <v>1364</v>
      </c>
    </row>
    <row r="8" spans="1:3" ht="57.6" x14ac:dyDescent="0.3">
      <c r="A8" s="36" t="s">
        <v>1365</v>
      </c>
      <c r="B8" s="36" t="s">
        <v>904</v>
      </c>
      <c r="C8" s="353" t="s">
        <v>1366</v>
      </c>
    </row>
    <row r="9" spans="1:3" ht="72" x14ac:dyDescent="0.3">
      <c r="A9" s="36" t="s">
        <v>1367</v>
      </c>
      <c r="B9" s="36" t="s">
        <v>137</v>
      </c>
      <c r="C9" s="190" t="s">
        <v>1368</v>
      </c>
    </row>
    <row r="10" spans="1:3" ht="187.2" x14ac:dyDescent="0.3">
      <c r="A10" s="36" t="s">
        <v>1369</v>
      </c>
      <c r="B10" s="36" t="s">
        <v>139</v>
      </c>
      <c r="C10" s="190" t="s">
        <v>1370</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&amp;C&amp;"Calibri"&amp;10&amp;K000000Public&amp;1#_x000D_&amp;"Calibri"&amp;11&amp;K000000CS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List63">
    <tabColor theme="9" tint="0.79998168889431442"/>
    <pageSetUpPr fitToPage="1"/>
  </sheetPr>
  <dimension ref="A1:N50"/>
  <sheetViews>
    <sheetView showGridLines="0" view="pageLayout" zoomScaleNormal="100" workbookViewId="0">
      <selection activeCell="A25" sqref="A25:B25"/>
    </sheetView>
  </sheetViews>
  <sheetFormatPr defaultColWidth="9.109375" defaultRowHeight="14.4" x14ac:dyDescent="0.3"/>
  <cols>
    <col min="1" max="1" width="16" customWidth="1"/>
    <col min="2" max="2" width="20" customWidth="1"/>
    <col min="3" max="3" width="13.6640625" customWidth="1"/>
    <col min="4" max="4" width="13.5546875" customWidth="1"/>
    <col min="5" max="5" width="15.109375" customWidth="1"/>
    <col min="6" max="6" width="19.44140625" customWidth="1"/>
    <col min="7" max="7" width="14.109375" customWidth="1"/>
    <col min="8" max="8" width="11.33203125" customWidth="1"/>
    <col min="9" max="9" width="14.44140625" customWidth="1"/>
    <col min="10" max="10" width="17.5546875" customWidth="1"/>
    <col min="11" max="11" width="15.109375" customWidth="1"/>
    <col min="12" max="12" width="15.5546875" customWidth="1"/>
    <col min="13" max="13" width="15.6640625" customWidth="1"/>
    <col min="14" max="14" width="12.6640625" customWidth="1"/>
  </cols>
  <sheetData>
    <row r="1" spans="1:14" ht="16.8" x14ac:dyDescent="0.3">
      <c r="A1" s="651" t="s">
        <v>1354</v>
      </c>
      <c r="B1" s="2"/>
      <c r="C1" s="2"/>
      <c r="D1" s="2"/>
      <c r="E1" s="2"/>
      <c r="F1" s="2"/>
      <c r="G1" s="2"/>
      <c r="H1" s="2"/>
      <c r="I1" s="2"/>
      <c r="J1" s="2"/>
      <c r="K1" s="2"/>
      <c r="L1" s="2"/>
      <c r="M1" s="255"/>
      <c r="N1" s="2"/>
    </row>
    <row r="2" spans="1:14" x14ac:dyDescent="0.3">
      <c r="A2" s="2"/>
      <c r="B2" s="2"/>
      <c r="C2" s="2"/>
      <c r="D2" s="2"/>
      <c r="E2" s="2"/>
      <c r="F2" s="2"/>
      <c r="G2" s="2"/>
      <c r="H2" s="2"/>
      <c r="I2" s="2"/>
      <c r="J2" s="2"/>
      <c r="K2" s="2"/>
      <c r="L2" s="2"/>
      <c r="M2" s="2"/>
      <c r="N2" s="2"/>
    </row>
    <row r="3" spans="1:14" x14ac:dyDescent="0.3">
      <c r="A3" s="33"/>
      <c r="B3" s="2"/>
      <c r="C3" s="2"/>
      <c r="D3" s="2"/>
      <c r="E3" s="2"/>
      <c r="F3" s="2"/>
      <c r="G3" s="2"/>
      <c r="H3" s="2"/>
      <c r="I3" s="2"/>
      <c r="J3" s="2"/>
      <c r="K3" s="2"/>
      <c r="L3" s="2"/>
      <c r="M3" s="2"/>
      <c r="N3" s="2"/>
    </row>
    <row r="4" spans="1:14" ht="86.4" x14ac:dyDescent="0.3">
      <c r="A4" s="1437" t="s">
        <v>1371</v>
      </c>
      <c r="B4" s="213" t="s">
        <v>1372</v>
      </c>
      <c r="C4" s="213" t="s">
        <v>832</v>
      </c>
      <c r="D4" s="213" t="s">
        <v>1373</v>
      </c>
      <c r="E4" s="100" t="s">
        <v>1374</v>
      </c>
      <c r="F4" s="100" t="s">
        <v>926</v>
      </c>
      <c r="G4" s="100" t="s">
        <v>1375</v>
      </c>
      <c r="H4" s="100" t="s">
        <v>1376</v>
      </c>
      <c r="I4" s="100" t="s">
        <v>1377</v>
      </c>
      <c r="J4" s="100" t="s">
        <v>1378</v>
      </c>
      <c r="K4" s="213" t="s">
        <v>1379</v>
      </c>
      <c r="L4" s="213" t="s">
        <v>1380</v>
      </c>
      <c r="M4" s="213" t="s">
        <v>1381</v>
      </c>
      <c r="N4" s="213" t="s">
        <v>1382</v>
      </c>
    </row>
    <row r="5" spans="1:14" x14ac:dyDescent="0.3">
      <c r="A5" s="1438"/>
      <c r="B5" s="354" t="s">
        <v>6</v>
      </c>
      <c r="C5" s="354" t="s">
        <v>7</v>
      </c>
      <c r="D5" s="354" t="s">
        <v>8</v>
      </c>
      <c r="E5" s="354" t="s">
        <v>43</v>
      </c>
      <c r="F5" s="354" t="s">
        <v>44</v>
      </c>
      <c r="G5" s="354" t="s">
        <v>164</v>
      </c>
      <c r="H5" s="354" t="s">
        <v>165</v>
      </c>
      <c r="I5" s="354" t="s">
        <v>199</v>
      </c>
      <c r="J5" s="354" t="s">
        <v>454</v>
      </c>
      <c r="K5" s="354" t="s">
        <v>455</v>
      </c>
      <c r="L5" s="354" t="s">
        <v>456</v>
      </c>
      <c r="M5" s="354" t="s">
        <v>457</v>
      </c>
      <c r="N5" s="354" t="s">
        <v>458</v>
      </c>
    </row>
    <row r="6" spans="1:14" ht="28.8" x14ac:dyDescent="0.3">
      <c r="A6" s="355" t="s">
        <v>1383</v>
      </c>
      <c r="B6" s="356"/>
      <c r="C6" s="357"/>
      <c r="D6" s="358"/>
      <c r="E6" s="358"/>
      <c r="F6" s="358"/>
      <c r="G6" s="358"/>
      <c r="H6" s="358"/>
      <c r="I6" s="358"/>
      <c r="J6" s="358"/>
      <c r="K6" s="358"/>
      <c r="L6" s="358"/>
      <c r="M6" s="358"/>
      <c r="N6" s="358"/>
    </row>
    <row r="7" spans="1:14" x14ac:dyDescent="0.3">
      <c r="A7" s="359"/>
      <c r="B7" s="360" t="s">
        <v>1384</v>
      </c>
      <c r="C7" s="357"/>
      <c r="D7" s="358"/>
      <c r="E7" s="358"/>
      <c r="F7" s="358"/>
      <c r="G7" s="358"/>
      <c r="H7" s="358"/>
      <c r="I7" s="358"/>
      <c r="J7" s="358"/>
      <c r="K7" s="358"/>
      <c r="L7" s="358"/>
      <c r="M7" s="358"/>
      <c r="N7" s="358"/>
    </row>
    <row r="8" spans="1:14" x14ac:dyDescent="0.3">
      <c r="A8" s="361"/>
      <c r="B8" s="362" t="s">
        <v>1385</v>
      </c>
      <c r="C8" s="357"/>
      <c r="D8" s="358"/>
      <c r="E8" s="358"/>
      <c r="F8" s="358"/>
      <c r="G8" s="358"/>
      <c r="H8" s="358"/>
      <c r="I8" s="358"/>
      <c r="J8" s="358"/>
      <c r="K8" s="358"/>
      <c r="L8" s="358"/>
      <c r="M8" s="358"/>
      <c r="N8" s="358"/>
    </row>
    <row r="9" spans="1:14" x14ac:dyDescent="0.3">
      <c r="A9" s="361"/>
      <c r="B9" s="362" t="s">
        <v>1386</v>
      </c>
      <c r="C9" s="357"/>
      <c r="D9" s="358"/>
      <c r="E9" s="358"/>
      <c r="F9" s="358"/>
      <c r="G9" s="358"/>
      <c r="H9" s="358"/>
      <c r="I9" s="358"/>
      <c r="J9" s="358"/>
      <c r="K9" s="358"/>
      <c r="L9" s="358"/>
      <c r="M9" s="358"/>
      <c r="N9" s="358"/>
    </row>
    <row r="10" spans="1:14" x14ac:dyDescent="0.3">
      <c r="A10" s="361"/>
      <c r="B10" s="360" t="s">
        <v>1387</v>
      </c>
      <c r="C10" s="357"/>
      <c r="D10" s="358"/>
      <c r="E10" s="358"/>
      <c r="F10" s="358"/>
      <c r="G10" s="358"/>
      <c r="H10" s="358"/>
      <c r="I10" s="358"/>
      <c r="J10" s="358"/>
      <c r="K10" s="358"/>
      <c r="L10" s="358"/>
      <c r="M10" s="358"/>
      <c r="N10" s="358"/>
    </row>
    <row r="11" spans="1:14" x14ac:dyDescent="0.3">
      <c r="A11" s="361"/>
      <c r="B11" s="360" t="s">
        <v>1388</v>
      </c>
      <c r="C11" s="357"/>
      <c r="D11" s="358"/>
      <c r="E11" s="358"/>
      <c r="F11" s="358"/>
      <c r="G11" s="358"/>
      <c r="H11" s="358"/>
      <c r="I11" s="358"/>
      <c r="J11" s="358"/>
      <c r="K11" s="358"/>
      <c r="L11" s="358"/>
      <c r="M11" s="358"/>
      <c r="N11" s="358"/>
    </row>
    <row r="12" spans="1:14" x14ac:dyDescent="0.3">
      <c r="A12" s="361"/>
      <c r="B12" s="360" t="s">
        <v>1389</v>
      </c>
      <c r="C12" s="357"/>
      <c r="D12" s="358"/>
      <c r="E12" s="358"/>
      <c r="F12" s="358"/>
      <c r="G12" s="358"/>
      <c r="H12" s="358"/>
      <c r="I12" s="358"/>
      <c r="J12" s="358"/>
      <c r="K12" s="358"/>
      <c r="L12" s="358"/>
      <c r="M12" s="358"/>
      <c r="N12" s="358"/>
    </row>
    <row r="13" spans="1:14" x14ac:dyDescent="0.3">
      <c r="A13" s="361"/>
      <c r="B13" s="360" t="s">
        <v>1390</v>
      </c>
      <c r="C13" s="357"/>
      <c r="D13" s="358"/>
      <c r="E13" s="358"/>
      <c r="F13" s="358"/>
      <c r="G13" s="358"/>
      <c r="H13" s="358"/>
      <c r="I13" s="358"/>
      <c r="J13" s="358"/>
      <c r="K13" s="358"/>
      <c r="L13" s="358"/>
      <c r="M13" s="358"/>
      <c r="N13" s="358"/>
    </row>
    <row r="14" spans="1:14" x14ac:dyDescent="0.3">
      <c r="A14" s="361"/>
      <c r="B14" s="362" t="s">
        <v>1391</v>
      </c>
      <c r="C14" s="357"/>
      <c r="D14" s="358"/>
      <c r="E14" s="358"/>
      <c r="F14" s="358"/>
      <c r="G14" s="358"/>
      <c r="H14" s="358"/>
      <c r="I14" s="358"/>
      <c r="J14" s="358"/>
      <c r="K14" s="358"/>
      <c r="L14" s="358"/>
      <c r="M14" s="358"/>
      <c r="N14" s="358"/>
    </row>
    <row r="15" spans="1:14" x14ac:dyDescent="0.3">
      <c r="A15" s="361"/>
      <c r="B15" s="362" t="s">
        <v>1392</v>
      </c>
      <c r="C15" s="357"/>
      <c r="D15" s="358"/>
      <c r="E15" s="358"/>
      <c r="F15" s="358"/>
      <c r="G15" s="358"/>
      <c r="H15" s="358"/>
      <c r="I15" s="358"/>
      <c r="J15" s="358"/>
      <c r="K15" s="358"/>
      <c r="L15" s="358"/>
      <c r="M15" s="358"/>
      <c r="N15" s="358"/>
    </row>
    <row r="16" spans="1:14" x14ac:dyDescent="0.3">
      <c r="A16" s="361"/>
      <c r="B16" s="360" t="s">
        <v>1393</v>
      </c>
      <c r="C16" s="357"/>
      <c r="D16" s="358"/>
      <c r="E16" s="358"/>
      <c r="F16" s="358"/>
      <c r="G16" s="358"/>
      <c r="H16" s="358"/>
      <c r="I16" s="358"/>
      <c r="J16" s="358"/>
      <c r="K16" s="358"/>
      <c r="L16" s="358"/>
      <c r="M16" s="358"/>
      <c r="N16" s="358"/>
    </row>
    <row r="17" spans="1:14" x14ac:dyDescent="0.3">
      <c r="A17" s="361"/>
      <c r="B17" s="362" t="s">
        <v>1394</v>
      </c>
      <c r="C17" s="357"/>
      <c r="D17" s="358"/>
      <c r="E17" s="358"/>
      <c r="F17" s="358"/>
      <c r="G17" s="358"/>
      <c r="H17" s="358"/>
      <c r="I17" s="358"/>
      <c r="J17" s="358"/>
      <c r="K17" s="358"/>
      <c r="L17" s="358"/>
      <c r="M17" s="358"/>
      <c r="N17" s="358"/>
    </row>
    <row r="18" spans="1:14" x14ac:dyDescent="0.3">
      <c r="A18" s="361"/>
      <c r="B18" s="362" t="s">
        <v>1395</v>
      </c>
      <c r="C18" s="357"/>
      <c r="D18" s="358"/>
      <c r="E18" s="358"/>
      <c r="F18" s="358"/>
      <c r="G18" s="358"/>
      <c r="H18" s="358"/>
      <c r="I18" s="358"/>
      <c r="J18" s="358"/>
      <c r="K18" s="358"/>
      <c r="L18" s="358"/>
      <c r="M18" s="358"/>
      <c r="N18" s="358"/>
    </row>
    <row r="19" spans="1:14" x14ac:dyDescent="0.3">
      <c r="A19" s="361"/>
      <c r="B19" s="360" t="s">
        <v>1396</v>
      </c>
      <c r="C19" s="357"/>
      <c r="D19" s="358"/>
      <c r="E19" s="358"/>
      <c r="F19" s="358"/>
      <c r="G19" s="358"/>
      <c r="H19" s="358"/>
      <c r="I19" s="358"/>
      <c r="J19" s="358"/>
      <c r="K19" s="358"/>
      <c r="L19" s="358"/>
      <c r="M19" s="358"/>
      <c r="N19" s="358"/>
    </row>
    <row r="20" spans="1:14" x14ac:dyDescent="0.3">
      <c r="A20" s="361"/>
      <c r="B20" s="362" t="s">
        <v>1397</v>
      </c>
      <c r="C20" s="357"/>
      <c r="D20" s="358"/>
      <c r="E20" s="358"/>
      <c r="F20" s="358"/>
      <c r="G20" s="358"/>
      <c r="H20" s="358"/>
      <c r="I20" s="358"/>
      <c r="J20" s="358"/>
      <c r="K20" s="358"/>
      <c r="L20" s="358"/>
      <c r="M20" s="358"/>
      <c r="N20" s="358"/>
    </row>
    <row r="21" spans="1:14" x14ac:dyDescent="0.3">
      <c r="A21" s="361"/>
      <c r="B21" s="362" t="s">
        <v>1398</v>
      </c>
      <c r="C21" s="357"/>
      <c r="D21" s="358"/>
      <c r="E21" s="358"/>
      <c r="F21" s="358"/>
      <c r="G21" s="358"/>
      <c r="H21" s="358"/>
      <c r="I21" s="358"/>
      <c r="J21" s="358"/>
      <c r="K21" s="358"/>
      <c r="L21" s="358"/>
      <c r="M21" s="358"/>
      <c r="N21" s="358"/>
    </row>
    <row r="22" spans="1:14" x14ac:dyDescent="0.3">
      <c r="A22" s="361"/>
      <c r="B22" s="362" t="s">
        <v>1399</v>
      </c>
      <c r="C22" s="357"/>
      <c r="D22" s="358"/>
      <c r="E22" s="358"/>
      <c r="F22" s="358"/>
      <c r="G22" s="358"/>
      <c r="H22" s="358"/>
      <c r="I22" s="358"/>
      <c r="J22" s="358"/>
      <c r="K22" s="358"/>
      <c r="L22" s="358"/>
      <c r="M22" s="358"/>
      <c r="N22" s="358"/>
    </row>
    <row r="23" spans="1:14" x14ac:dyDescent="0.3">
      <c r="A23" s="363"/>
      <c r="B23" s="360" t="s">
        <v>1400</v>
      </c>
      <c r="C23" s="357"/>
      <c r="D23" s="358"/>
      <c r="E23" s="358"/>
      <c r="F23" s="358"/>
      <c r="G23" s="358"/>
      <c r="H23" s="358"/>
      <c r="I23" s="358"/>
      <c r="J23" s="358"/>
      <c r="K23" s="358"/>
      <c r="L23" s="358"/>
      <c r="M23" s="358"/>
      <c r="N23" s="358"/>
    </row>
    <row r="24" spans="1:14" x14ac:dyDescent="0.3">
      <c r="A24" s="1439" t="s">
        <v>1401</v>
      </c>
      <c r="B24" s="1440"/>
      <c r="C24" s="358"/>
      <c r="D24" s="358"/>
      <c r="E24" s="358"/>
      <c r="F24" s="358"/>
      <c r="G24" s="358"/>
      <c r="H24" s="358"/>
      <c r="I24" s="358"/>
      <c r="J24" s="358"/>
      <c r="K24" s="358"/>
      <c r="L24" s="358"/>
      <c r="M24" s="358"/>
      <c r="N24" s="358"/>
    </row>
    <row r="25" spans="1:14" x14ac:dyDescent="0.3">
      <c r="A25" s="1435" t="s">
        <v>1402</v>
      </c>
      <c r="B25" s="1436"/>
      <c r="C25" s="358"/>
      <c r="D25" s="358"/>
      <c r="E25" s="358"/>
      <c r="F25" s="358"/>
      <c r="G25" s="364"/>
      <c r="H25" s="358"/>
      <c r="I25" s="364"/>
      <c r="J25" s="358"/>
      <c r="K25" s="358"/>
      <c r="L25" s="358"/>
      <c r="M25" s="358"/>
      <c r="N25" s="358"/>
    </row>
    <row r="26" spans="1:14" x14ac:dyDescent="0.3">
      <c r="A26" s="255"/>
      <c r="B26" s="255"/>
      <c r="C26" s="255"/>
      <c r="D26" s="255"/>
      <c r="E26" s="255"/>
      <c r="F26" s="255"/>
      <c r="G26" s="255"/>
      <c r="H26" s="255"/>
      <c r="I26" s="255"/>
      <c r="J26" s="255"/>
      <c r="K26" s="255"/>
      <c r="L26" s="255"/>
      <c r="M26" s="255"/>
      <c r="N26" s="255"/>
    </row>
    <row r="27" spans="1:14" x14ac:dyDescent="0.3">
      <c r="A27" s="255"/>
      <c r="B27" s="255"/>
      <c r="C27" s="255"/>
      <c r="D27" s="255"/>
      <c r="E27" s="255"/>
      <c r="F27" s="255"/>
      <c r="G27" s="255"/>
      <c r="H27" s="255"/>
      <c r="I27" s="255"/>
      <c r="J27" s="255"/>
      <c r="K27" s="255"/>
      <c r="L27" s="255"/>
      <c r="M27" s="255"/>
      <c r="N27" s="255"/>
    </row>
    <row r="28" spans="1:14" x14ac:dyDescent="0.3">
      <c r="A28" s="255"/>
      <c r="B28" s="255"/>
      <c r="C28" s="255"/>
      <c r="D28" s="255"/>
      <c r="E28" s="255"/>
      <c r="F28" s="255"/>
      <c r="G28" s="255"/>
      <c r="H28" s="255"/>
      <c r="I28" s="255"/>
      <c r="J28" s="255"/>
      <c r="K28" s="255"/>
      <c r="L28" s="255"/>
      <c r="M28" s="255"/>
      <c r="N28" s="255"/>
    </row>
    <row r="29" spans="1:14" ht="86.4" x14ac:dyDescent="0.3">
      <c r="A29" s="1441" t="s">
        <v>1403</v>
      </c>
      <c r="B29" s="365" t="s">
        <v>1372</v>
      </c>
      <c r="C29" s="213" t="s">
        <v>832</v>
      </c>
      <c r="D29" s="213" t="s">
        <v>1373</v>
      </c>
      <c r="E29" s="100" t="s">
        <v>1374</v>
      </c>
      <c r="F29" s="100" t="s">
        <v>926</v>
      </c>
      <c r="G29" s="100" t="s">
        <v>1375</v>
      </c>
      <c r="H29" s="100" t="s">
        <v>1376</v>
      </c>
      <c r="I29" s="100" t="s">
        <v>1377</v>
      </c>
      <c r="J29" s="100" t="s">
        <v>1378</v>
      </c>
      <c r="K29" s="213" t="s">
        <v>1379</v>
      </c>
      <c r="L29" s="213" t="s">
        <v>1380</v>
      </c>
      <c r="M29" s="213" t="s">
        <v>1381</v>
      </c>
      <c r="N29" s="213" t="s">
        <v>1382</v>
      </c>
    </row>
    <row r="30" spans="1:14" x14ac:dyDescent="0.3">
      <c r="A30" s="1442"/>
      <c r="B30" s="366" t="s">
        <v>6</v>
      </c>
      <c r="C30" s="354" t="s">
        <v>7</v>
      </c>
      <c r="D30" s="354" t="s">
        <v>8</v>
      </c>
      <c r="E30" s="354" t="s">
        <v>43</v>
      </c>
      <c r="F30" s="354" t="s">
        <v>44</v>
      </c>
      <c r="G30" s="354" t="s">
        <v>164</v>
      </c>
      <c r="H30" s="354" t="s">
        <v>165</v>
      </c>
      <c r="I30" s="354" t="s">
        <v>199</v>
      </c>
      <c r="J30" s="354" t="s">
        <v>454</v>
      </c>
      <c r="K30" s="354" t="s">
        <v>455</v>
      </c>
      <c r="L30" s="354" t="s">
        <v>456</v>
      </c>
      <c r="M30" s="354" t="s">
        <v>457</v>
      </c>
      <c r="N30" s="354" t="s">
        <v>458</v>
      </c>
    </row>
    <row r="31" spans="1:14" ht="28.8" x14ac:dyDescent="0.3">
      <c r="A31" s="355" t="s">
        <v>1383</v>
      </c>
      <c r="B31" s="356"/>
      <c r="C31" s="357"/>
      <c r="D31" s="358"/>
      <c r="E31" s="358"/>
      <c r="F31" s="358"/>
      <c r="G31" s="358"/>
      <c r="H31" s="358"/>
      <c r="I31" s="358"/>
      <c r="J31" s="358"/>
      <c r="K31" s="358"/>
      <c r="L31" s="358"/>
      <c r="M31" s="358"/>
      <c r="N31" s="358"/>
    </row>
    <row r="32" spans="1:14" x14ac:dyDescent="0.3">
      <c r="A32" s="359"/>
      <c r="B32" s="360" t="s">
        <v>1384</v>
      </c>
      <c r="C32" s="357"/>
      <c r="D32" s="358"/>
      <c r="E32" s="358"/>
      <c r="F32" s="358"/>
      <c r="G32" s="358"/>
      <c r="H32" s="358"/>
      <c r="I32" s="358"/>
      <c r="J32" s="358"/>
      <c r="K32" s="358"/>
      <c r="L32" s="358"/>
      <c r="M32" s="358"/>
      <c r="N32" s="358"/>
    </row>
    <row r="33" spans="1:14" x14ac:dyDescent="0.3">
      <c r="A33" s="361"/>
      <c r="B33" s="362" t="s">
        <v>1385</v>
      </c>
      <c r="C33" s="357"/>
      <c r="D33" s="358"/>
      <c r="E33" s="358"/>
      <c r="F33" s="358"/>
      <c r="G33" s="358"/>
      <c r="H33" s="358"/>
      <c r="I33" s="358"/>
      <c r="J33" s="358"/>
      <c r="K33" s="358"/>
      <c r="L33" s="358"/>
      <c r="M33" s="358"/>
      <c r="N33" s="358"/>
    </row>
    <row r="34" spans="1:14" x14ac:dyDescent="0.3">
      <c r="A34" s="361"/>
      <c r="B34" s="362" t="s">
        <v>1386</v>
      </c>
      <c r="C34" s="357"/>
      <c r="D34" s="358"/>
      <c r="E34" s="358"/>
      <c r="F34" s="358"/>
      <c r="G34" s="358"/>
      <c r="H34" s="358"/>
      <c r="I34" s="358"/>
      <c r="J34" s="358"/>
      <c r="K34" s="358"/>
      <c r="L34" s="358"/>
      <c r="M34" s="358"/>
      <c r="N34" s="358"/>
    </row>
    <row r="35" spans="1:14" x14ac:dyDescent="0.3">
      <c r="A35" s="361"/>
      <c r="B35" s="360" t="s">
        <v>1387</v>
      </c>
      <c r="C35" s="357"/>
      <c r="D35" s="358"/>
      <c r="E35" s="358"/>
      <c r="F35" s="358"/>
      <c r="G35" s="358"/>
      <c r="H35" s="358"/>
      <c r="I35" s="358"/>
      <c r="J35" s="358"/>
      <c r="K35" s="358"/>
      <c r="L35" s="358"/>
      <c r="M35" s="358"/>
      <c r="N35" s="358"/>
    </row>
    <row r="36" spans="1:14" x14ac:dyDescent="0.3">
      <c r="A36" s="361"/>
      <c r="B36" s="360" t="s">
        <v>1388</v>
      </c>
      <c r="C36" s="357"/>
      <c r="D36" s="358"/>
      <c r="E36" s="358"/>
      <c r="F36" s="358"/>
      <c r="G36" s="358"/>
      <c r="H36" s="358"/>
      <c r="I36" s="358"/>
      <c r="J36" s="358"/>
      <c r="K36" s="358"/>
      <c r="L36" s="358"/>
      <c r="M36" s="358"/>
      <c r="N36" s="358"/>
    </row>
    <row r="37" spans="1:14" x14ac:dyDescent="0.3">
      <c r="A37" s="361"/>
      <c r="B37" s="360" t="s">
        <v>1389</v>
      </c>
      <c r="C37" s="357"/>
      <c r="D37" s="358"/>
      <c r="E37" s="358"/>
      <c r="F37" s="358"/>
      <c r="G37" s="358"/>
      <c r="H37" s="358"/>
      <c r="I37" s="358"/>
      <c r="J37" s="358"/>
      <c r="K37" s="358"/>
      <c r="L37" s="358"/>
      <c r="M37" s="358"/>
      <c r="N37" s="358"/>
    </row>
    <row r="38" spans="1:14" x14ac:dyDescent="0.3">
      <c r="A38" s="361"/>
      <c r="B38" s="360" t="s">
        <v>1390</v>
      </c>
      <c r="C38" s="357"/>
      <c r="D38" s="358"/>
      <c r="E38" s="358"/>
      <c r="F38" s="358"/>
      <c r="G38" s="358"/>
      <c r="H38" s="358"/>
      <c r="I38" s="358"/>
      <c r="J38" s="358"/>
      <c r="K38" s="358"/>
      <c r="L38" s="358"/>
      <c r="M38" s="358"/>
      <c r="N38" s="358"/>
    </row>
    <row r="39" spans="1:14" x14ac:dyDescent="0.3">
      <c r="A39" s="361"/>
      <c r="B39" s="362" t="s">
        <v>1391</v>
      </c>
      <c r="C39" s="357"/>
      <c r="D39" s="358"/>
      <c r="E39" s="358"/>
      <c r="F39" s="358"/>
      <c r="G39" s="358"/>
      <c r="H39" s="358"/>
      <c r="I39" s="358"/>
      <c r="J39" s="358"/>
      <c r="K39" s="358"/>
      <c r="L39" s="358"/>
      <c r="M39" s="358"/>
      <c r="N39" s="358"/>
    </row>
    <row r="40" spans="1:14" x14ac:dyDescent="0.3">
      <c r="A40" s="361"/>
      <c r="B40" s="362" t="s">
        <v>1392</v>
      </c>
      <c r="C40" s="357"/>
      <c r="D40" s="358"/>
      <c r="E40" s="358"/>
      <c r="F40" s="358"/>
      <c r="G40" s="358"/>
      <c r="H40" s="358"/>
      <c r="I40" s="358"/>
      <c r="J40" s="358"/>
      <c r="K40" s="358"/>
      <c r="L40" s="358"/>
      <c r="M40" s="358"/>
      <c r="N40" s="358"/>
    </row>
    <row r="41" spans="1:14" x14ac:dyDescent="0.3">
      <c r="A41" s="361"/>
      <c r="B41" s="360" t="s">
        <v>1393</v>
      </c>
      <c r="C41" s="357"/>
      <c r="D41" s="358"/>
      <c r="E41" s="358"/>
      <c r="F41" s="358"/>
      <c r="G41" s="358"/>
      <c r="H41" s="358"/>
      <c r="I41" s="358"/>
      <c r="J41" s="358"/>
      <c r="K41" s="358"/>
      <c r="L41" s="358"/>
      <c r="M41" s="358"/>
      <c r="N41" s="358"/>
    </row>
    <row r="42" spans="1:14" x14ac:dyDescent="0.3">
      <c r="A42" s="361"/>
      <c r="B42" s="362" t="s">
        <v>1394</v>
      </c>
      <c r="C42" s="357"/>
      <c r="D42" s="358"/>
      <c r="E42" s="358"/>
      <c r="F42" s="358"/>
      <c r="G42" s="358"/>
      <c r="H42" s="358"/>
      <c r="I42" s="358"/>
      <c r="J42" s="358"/>
      <c r="K42" s="358"/>
      <c r="L42" s="358"/>
      <c r="M42" s="358"/>
      <c r="N42" s="358"/>
    </row>
    <row r="43" spans="1:14" x14ac:dyDescent="0.3">
      <c r="A43" s="361"/>
      <c r="B43" s="362" t="s">
        <v>1395</v>
      </c>
      <c r="C43" s="357"/>
      <c r="D43" s="358"/>
      <c r="E43" s="358"/>
      <c r="F43" s="358"/>
      <c r="G43" s="358"/>
      <c r="H43" s="358"/>
      <c r="I43" s="358"/>
      <c r="J43" s="358"/>
      <c r="K43" s="358"/>
      <c r="L43" s="358"/>
      <c r="M43" s="358"/>
      <c r="N43" s="358"/>
    </row>
    <row r="44" spans="1:14" x14ac:dyDescent="0.3">
      <c r="A44" s="361"/>
      <c r="B44" s="360" t="s">
        <v>1396</v>
      </c>
      <c r="C44" s="357"/>
      <c r="D44" s="358"/>
      <c r="E44" s="358"/>
      <c r="F44" s="358"/>
      <c r="G44" s="358"/>
      <c r="H44" s="358"/>
      <c r="I44" s="358"/>
      <c r="J44" s="358"/>
      <c r="K44" s="358"/>
      <c r="L44" s="358"/>
      <c r="M44" s="358"/>
      <c r="N44" s="358"/>
    </row>
    <row r="45" spans="1:14" x14ac:dyDescent="0.3">
      <c r="A45" s="361"/>
      <c r="B45" s="362" t="s">
        <v>1397</v>
      </c>
      <c r="C45" s="357"/>
      <c r="D45" s="358"/>
      <c r="E45" s="358"/>
      <c r="F45" s="358"/>
      <c r="G45" s="358"/>
      <c r="H45" s="358"/>
      <c r="I45" s="358"/>
      <c r="J45" s="358"/>
      <c r="K45" s="358"/>
      <c r="L45" s="358"/>
      <c r="M45" s="358"/>
      <c r="N45" s="358"/>
    </row>
    <row r="46" spans="1:14" x14ac:dyDescent="0.3">
      <c r="A46" s="361"/>
      <c r="B46" s="362" t="s">
        <v>1398</v>
      </c>
      <c r="C46" s="357"/>
      <c r="D46" s="358"/>
      <c r="E46" s="358"/>
      <c r="F46" s="358"/>
      <c r="G46" s="358"/>
      <c r="H46" s="358"/>
      <c r="I46" s="358"/>
      <c r="J46" s="358"/>
      <c r="K46" s="358"/>
      <c r="L46" s="358"/>
      <c r="M46" s="358"/>
      <c r="N46" s="358"/>
    </row>
    <row r="47" spans="1:14" x14ac:dyDescent="0.3">
      <c r="A47" s="361"/>
      <c r="B47" s="362" t="s">
        <v>1399</v>
      </c>
      <c r="C47" s="357"/>
      <c r="D47" s="358"/>
      <c r="E47" s="358"/>
      <c r="F47" s="358"/>
      <c r="G47" s="358"/>
      <c r="H47" s="358"/>
      <c r="I47" s="358"/>
      <c r="J47" s="358"/>
      <c r="K47" s="358"/>
      <c r="L47" s="358"/>
      <c r="M47" s="358"/>
      <c r="N47" s="358"/>
    </row>
    <row r="48" spans="1:14" x14ac:dyDescent="0.3">
      <c r="A48" s="363"/>
      <c r="B48" s="360" t="s">
        <v>1400</v>
      </c>
      <c r="C48" s="357"/>
      <c r="D48" s="358"/>
      <c r="E48" s="358"/>
      <c r="F48" s="358"/>
      <c r="G48" s="358"/>
      <c r="H48" s="358"/>
      <c r="I48" s="358"/>
      <c r="J48" s="358"/>
      <c r="K48" s="358"/>
      <c r="L48" s="358"/>
      <c r="M48" s="358"/>
      <c r="N48" s="358"/>
    </row>
    <row r="49" spans="1:14" x14ac:dyDescent="0.3">
      <c r="A49" s="1439" t="s">
        <v>1401</v>
      </c>
      <c r="B49" s="1440"/>
      <c r="C49" s="358"/>
      <c r="D49" s="358"/>
      <c r="E49" s="358"/>
      <c r="F49" s="358"/>
      <c r="G49" s="358"/>
      <c r="H49" s="358"/>
      <c r="I49" s="358"/>
      <c r="J49" s="358"/>
      <c r="K49" s="358"/>
      <c r="L49" s="358"/>
      <c r="M49" s="358"/>
      <c r="N49" s="358"/>
    </row>
    <row r="50" spans="1:14" x14ac:dyDescent="0.3">
      <c r="A50" s="1435" t="s">
        <v>1402</v>
      </c>
      <c r="B50" s="1436"/>
      <c r="C50" s="358"/>
      <c r="D50" s="358"/>
      <c r="E50" s="358"/>
      <c r="F50" s="358"/>
      <c r="G50" s="364"/>
      <c r="H50" s="358"/>
      <c r="I50" s="364"/>
      <c r="J50" s="358"/>
      <c r="K50" s="358"/>
      <c r="L50" s="358"/>
      <c r="M50" s="358"/>
      <c r="N50" s="358"/>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&amp;C&amp;"Calibri"&amp;10&amp;K000000Public&amp;1#_x000D_&amp;"Calibri"&amp;11&amp;K000000CS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List64">
    <tabColor theme="9" tint="0.79998168889431442"/>
    <pageSetUpPr autoPageBreaks="0" fitToPage="1"/>
  </sheetPr>
  <dimension ref="B2:J23"/>
  <sheetViews>
    <sheetView showGridLines="0" view="pageLayout" zoomScaleNormal="100" zoomScaleSheetLayoutView="100" workbookViewId="0"/>
  </sheetViews>
  <sheetFormatPr defaultColWidth="9.109375" defaultRowHeight="14.4" x14ac:dyDescent="0.3"/>
  <cols>
    <col min="1" max="1" width="9.109375" style="2"/>
    <col min="2" max="2" width="6.6640625" style="2" customWidth="1"/>
    <col min="3" max="3" width="47" style="2" customWidth="1"/>
    <col min="4" max="4" width="31" style="2" customWidth="1"/>
    <col min="5" max="8" width="23.33203125" style="2" customWidth="1"/>
    <col min="9" max="16384" width="9.109375" style="2"/>
  </cols>
  <sheetData>
    <row r="2" spans="2:10" ht="21" x14ac:dyDescent="0.4">
      <c r="B2" s="367" t="s">
        <v>1355</v>
      </c>
      <c r="C2" s="368"/>
      <c r="D2" s="368"/>
      <c r="E2" s="369"/>
      <c r="F2" s="369"/>
      <c r="G2" s="369"/>
      <c r="H2" s="369"/>
      <c r="I2" s="369"/>
    </row>
    <row r="4" spans="2:10" x14ac:dyDescent="0.3">
      <c r="B4" s="370"/>
      <c r="C4" s="370"/>
      <c r="D4" s="370"/>
      <c r="E4" s="370"/>
      <c r="F4" s="370"/>
    </row>
    <row r="5" spans="2:10" x14ac:dyDescent="0.3">
      <c r="B5" s="136"/>
      <c r="C5" s="136"/>
      <c r="D5" s="136"/>
      <c r="E5" s="371"/>
      <c r="F5" s="371"/>
      <c r="J5" s="136"/>
    </row>
    <row r="6" spans="2:10" ht="69" x14ac:dyDescent="0.3">
      <c r="B6" s="372"/>
      <c r="C6" s="373"/>
      <c r="D6" s="652" t="s">
        <v>1404</v>
      </c>
      <c r="E6" s="653" t="s">
        <v>1405</v>
      </c>
      <c r="F6" s="653" t="s">
        <v>1406</v>
      </c>
      <c r="G6" s="653" t="s">
        <v>1407</v>
      </c>
      <c r="H6" s="653" t="s">
        <v>1408</v>
      </c>
    </row>
    <row r="7" spans="2:10" x14ac:dyDescent="0.3">
      <c r="B7" s="372"/>
      <c r="C7" s="372"/>
      <c r="D7" s="654" t="s">
        <v>6</v>
      </c>
      <c r="E7" s="655" t="s">
        <v>7</v>
      </c>
      <c r="F7" s="655" t="s">
        <v>8</v>
      </c>
      <c r="G7" s="655" t="s">
        <v>43</v>
      </c>
      <c r="H7" s="655" t="s">
        <v>44</v>
      </c>
    </row>
    <row r="8" spans="2:10" x14ac:dyDescent="0.3">
      <c r="B8" s="657">
        <v>1</v>
      </c>
      <c r="C8" s="657" t="s">
        <v>1409</v>
      </c>
      <c r="D8" s="656"/>
      <c r="E8" s="656"/>
      <c r="F8" s="657"/>
      <c r="G8" s="657"/>
      <c r="H8" s="657"/>
    </row>
    <row r="9" spans="2:10" x14ac:dyDescent="0.3">
      <c r="B9" s="657">
        <v>1.1000000000000001</v>
      </c>
      <c r="C9" s="661" t="s">
        <v>1410</v>
      </c>
      <c r="D9" s="658"/>
      <c r="E9" s="657"/>
      <c r="F9" s="657"/>
      <c r="G9" s="657"/>
      <c r="H9" s="657"/>
    </row>
    <row r="10" spans="2:10" x14ac:dyDescent="0.3">
      <c r="B10" s="657">
        <v>1.2</v>
      </c>
      <c r="C10" s="661" t="s">
        <v>1411</v>
      </c>
      <c r="D10" s="658"/>
      <c r="E10" s="657"/>
      <c r="F10" s="657"/>
      <c r="G10" s="657"/>
      <c r="H10" s="657"/>
    </row>
    <row r="11" spans="2:10" x14ac:dyDescent="0.3">
      <c r="B11" s="657">
        <v>2</v>
      </c>
      <c r="C11" s="657" t="s">
        <v>935</v>
      </c>
      <c r="D11" s="657"/>
      <c r="E11" s="657"/>
      <c r="F11" s="657"/>
      <c r="G11" s="657"/>
      <c r="H11" s="657"/>
    </row>
    <row r="12" spans="2:10" x14ac:dyDescent="0.3">
      <c r="B12" s="657">
        <v>3</v>
      </c>
      <c r="C12" s="657" t="s">
        <v>936</v>
      </c>
      <c r="D12" s="657"/>
      <c r="E12" s="657"/>
      <c r="F12" s="657"/>
      <c r="G12" s="657"/>
      <c r="H12" s="657"/>
    </row>
    <row r="13" spans="2:10" ht="27.6" x14ac:dyDescent="0.3">
      <c r="B13" s="657">
        <v>3.1</v>
      </c>
      <c r="C13" s="661" t="s">
        <v>1412</v>
      </c>
      <c r="D13" s="658"/>
      <c r="E13" s="657"/>
      <c r="F13" s="657"/>
      <c r="G13" s="657"/>
      <c r="H13" s="657"/>
    </row>
    <row r="14" spans="2:10" ht="27.6" x14ac:dyDescent="0.3">
      <c r="B14" s="657">
        <v>3.2</v>
      </c>
      <c r="C14" s="661" t="s">
        <v>1413</v>
      </c>
      <c r="D14" s="658"/>
      <c r="E14" s="657"/>
      <c r="F14" s="657"/>
      <c r="G14" s="657"/>
      <c r="H14" s="657"/>
    </row>
    <row r="15" spans="2:10" x14ac:dyDescent="0.3">
      <c r="B15" s="657">
        <v>4</v>
      </c>
      <c r="C15" s="657" t="s">
        <v>937</v>
      </c>
      <c r="D15" s="657"/>
      <c r="E15" s="657"/>
      <c r="F15" s="657"/>
      <c r="G15" s="657"/>
      <c r="H15" s="657"/>
    </row>
    <row r="16" spans="2:10" ht="27.6" x14ac:dyDescent="0.3">
      <c r="B16" s="657">
        <v>4.0999999999999996</v>
      </c>
      <c r="C16" s="662" t="s">
        <v>1414</v>
      </c>
      <c r="D16" s="659"/>
      <c r="E16" s="657"/>
      <c r="F16" s="657"/>
      <c r="G16" s="657"/>
      <c r="H16" s="657"/>
    </row>
    <row r="17" spans="2:8" ht="27.6" x14ac:dyDescent="0.3">
      <c r="B17" s="657">
        <v>4.2</v>
      </c>
      <c r="C17" s="662" t="s">
        <v>1415</v>
      </c>
      <c r="D17" s="659"/>
      <c r="E17" s="657"/>
      <c r="F17" s="657"/>
      <c r="G17" s="657"/>
      <c r="H17" s="657"/>
    </row>
    <row r="18" spans="2:8" ht="27.6" x14ac:dyDescent="0.3">
      <c r="B18" s="657">
        <v>4.3</v>
      </c>
      <c r="C18" s="662" t="s">
        <v>1416</v>
      </c>
      <c r="D18" s="659"/>
      <c r="E18" s="657"/>
      <c r="F18" s="657"/>
      <c r="G18" s="657"/>
      <c r="H18" s="657"/>
    </row>
    <row r="19" spans="2:8" x14ac:dyDescent="0.3">
      <c r="B19" s="657">
        <v>4.4000000000000004</v>
      </c>
      <c r="C19" s="662" t="s">
        <v>1417</v>
      </c>
      <c r="D19" s="659"/>
      <c r="E19" s="657"/>
      <c r="F19" s="657"/>
      <c r="G19" s="657"/>
      <c r="H19" s="657"/>
    </row>
    <row r="20" spans="2:8" ht="27.6" x14ac:dyDescent="0.3">
      <c r="B20" s="657">
        <v>4.5</v>
      </c>
      <c r="C20" s="662" t="s">
        <v>1418</v>
      </c>
      <c r="D20" s="659"/>
      <c r="E20" s="657"/>
      <c r="F20" s="657"/>
      <c r="G20" s="657"/>
      <c r="H20" s="657"/>
    </row>
    <row r="21" spans="2:8" x14ac:dyDescent="0.3">
      <c r="B21" s="657">
        <v>5</v>
      </c>
      <c r="C21" s="657" t="s">
        <v>235</v>
      </c>
      <c r="D21" s="657"/>
      <c r="E21" s="657"/>
      <c r="F21" s="657"/>
      <c r="G21" s="657"/>
      <c r="H21" s="657"/>
    </row>
    <row r="22" spans="2:8" x14ac:dyDescent="0.3">
      <c r="B22" s="657">
        <v>6</v>
      </c>
      <c r="C22" s="657" t="s">
        <v>1419</v>
      </c>
      <c r="D22" s="657"/>
      <c r="E22" s="657"/>
      <c r="F22" s="657"/>
      <c r="G22" s="657"/>
      <c r="H22" s="657"/>
    </row>
    <row r="23" spans="2:8" x14ac:dyDescent="0.3">
      <c r="B23" s="657">
        <v>7</v>
      </c>
      <c r="C23" s="660" t="s">
        <v>1288</v>
      </c>
      <c r="D23" s="660"/>
      <c r="E23" s="657"/>
      <c r="F23" s="657"/>
      <c r="G23" s="657"/>
      <c r="H23" s="657"/>
    </row>
  </sheetData>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F38B-2431-4633-BCC1-115A3CEE05E7}">
  <sheetPr codeName="List65">
    <tabColor rgb="FF92D050"/>
    <pageSetUpPr autoPageBreaks="0" fitToPage="1"/>
  </sheetPr>
  <dimension ref="C2:K26"/>
  <sheetViews>
    <sheetView showGridLines="0" zoomScaleNormal="100" zoomScaleSheetLayoutView="100" zoomScalePageLayoutView="80" workbookViewId="0">
      <selection activeCell="D21" sqref="D21"/>
    </sheetView>
  </sheetViews>
  <sheetFormatPr defaultColWidth="9.109375" defaultRowHeight="14.4" x14ac:dyDescent="0.3"/>
  <cols>
    <col min="3" max="3" width="8.44140625" customWidth="1"/>
    <col min="4" max="4" width="51.5546875" customWidth="1"/>
    <col min="5" max="5" width="31.5546875" customWidth="1"/>
    <col min="6" max="6" width="30.44140625" bestFit="1" customWidth="1"/>
  </cols>
  <sheetData>
    <row r="2" spans="3:11" ht="41.4" customHeight="1" x14ac:dyDescent="0.4">
      <c r="C2" s="1443" t="s">
        <v>1356</v>
      </c>
      <c r="D2" s="1444"/>
      <c r="E2" s="1444"/>
      <c r="F2" s="1444"/>
      <c r="G2" s="1445"/>
      <c r="H2" s="1046"/>
      <c r="I2" s="1046"/>
      <c r="J2" s="1046"/>
      <c r="K2" s="1046"/>
    </row>
    <row r="4" spans="3:11" x14ac:dyDescent="0.3">
      <c r="C4" s="1099"/>
      <c r="D4" s="1099"/>
      <c r="E4" s="1099"/>
      <c r="F4" s="1099"/>
    </row>
    <row r="5" spans="3:11" x14ac:dyDescent="0.3">
      <c r="C5" s="181"/>
      <c r="D5" s="181"/>
      <c r="E5" s="395"/>
      <c r="F5" s="395"/>
    </row>
    <row r="6" spans="3:11" ht="28.8" x14ac:dyDescent="0.3">
      <c r="C6" s="1100"/>
      <c r="D6" s="1100"/>
      <c r="E6" s="1101" t="s">
        <v>1420</v>
      </c>
      <c r="F6" s="1101" t="s">
        <v>1421</v>
      </c>
    </row>
    <row r="7" spans="3:11" ht="16.8" x14ac:dyDescent="0.3">
      <c r="C7" s="1446"/>
      <c r="D7" s="1446"/>
      <c r="E7" s="1050" t="s">
        <v>6</v>
      </c>
      <c r="F7" s="1050" t="s">
        <v>7</v>
      </c>
    </row>
    <row r="8" spans="3:11" x14ac:dyDescent="0.3">
      <c r="C8" s="1052">
        <v>1</v>
      </c>
      <c r="D8" s="566" t="s">
        <v>1422</v>
      </c>
      <c r="E8" s="1102">
        <f>E9+E10+E11</f>
        <v>9879396.148</v>
      </c>
      <c r="F8" s="1102">
        <f>F9+F10+F11</f>
        <v>9879396.148</v>
      </c>
    </row>
    <row r="9" spans="3:11" x14ac:dyDescent="0.3">
      <c r="C9" s="1052">
        <v>2</v>
      </c>
      <c r="D9" s="1052" t="s">
        <v>1423</v>
      </c>
      <c r="E9" s="1103">
        <v>1681186.524</v>
      </c>
      <c r="F9" s="1103">
        <v>1681186.524</v>
      </c>
    </row>
    <row r="10" spans="3:11" x14ac:dyDescent="0.3">
      <c r="C10" s="1052">
        <v>3</v>
      </c>
      <c r="D10" s="1052" t="s">
        <v>935</v>
      </c>
      <c r="E10" s="1103">
        <v>4186712.321</v>
      </c>
      <c r="F10" s="1103">
        <v>4186712.321</v>
      </c>
    </row>
    <row r="11" spans="3:11" x14ac:dyDescent="0.3">
      <c r="C11" s="1052">
        <v>4</v>
      </c>
      <c r="D11" s="1052" t="s">
        <v>1424</v>
      </c>
      <c r="E11" s="1103">
        <v>4011497.3029999998</v>
      </c>
      <c r="F11" s="1103">
        <v>4011497.3029999998</v>
      </c>
    </row>
    <row r="12" spans="3:11" x14ac:dyDescent="0.3">
      <c r="C12" s="565">
        <v>4.0999999999999996</v>
      </c>
      <c r="D12" s="565" t="s">
        <v>1425</v>
      </c>
      <c r="E12" s="1103">
        <v>418382.93300000002</v>
      </c>
      <c r="F12" s="1103">
        <v>418382.93300000002</v>
      </c>
    </row>
    <row r="13" spans="3:11" x14ac:dyDescent="0.3">
      <c r="C13" s="565">
        <v>4.2</v>
      </c>
      <c r="D13" s="565" t="s">
        <v>1426</v>
      </c>
      <c r="E13" s="1103">
        <v>349435.43</v>
      </c>
      <c r="F13" s="1103">
        <v>349435.43</v>
      </c>
    </row>
    <row r="14" spans="3:11" x14ac:dyDescent="0.3">
      <c r="C14" s="1052">
        <v>5</v>
      </c>
      <c r="D14" s="566" t="s">
        <v>1427</v>
      </c>
      <c r="E14" s="1102">
        <f>E15+E16+E17+E20</f>
        <v>297766231.27999997</v>
      </c>
      <c r="F14" s="1102">
        <f>F15+F16+F17+F20</f>
        <v>297766231.27999997</v>
      </c>
    </row>
    <row r="15" spans="3:11" x14ac:dyDescent="0.3">
      <c r="C15" s="1052">
        <v>6</v>
      </c>
      <c r="D15" s="1052" t="s">
        <v>1423</v>
      </c>
      <c r="E15" s="1103">
        <v>17672043.713</v>
      </c>
      <c r="F15" s="1103">
        <v>17672043.713</v>
      </c>
    </row>
    <row r="16" spans="3:11" x14ac:dyDescent="0.3">
      <c r="C16" s="1052">
        <v>7</v>
      </c>
      <c r="D16" s="1052" t="s">
        <v>935</v>
      </c>
      <c r="E16" s="1103">
        <v>6126047.892</v>
      </c>
      <c r="F16" s="1103">
        <v>6126047.892</v>
      </c>
    </row>
    <row r="17" spans="3:6" x14ac:dyDescent="0.3">
      <c r="C17" s="1052">
        <v>8</v>
      </c>
      <c r="D17" s="1052" t="s">
        <v>1424</v>
      </c>
      <c r="E17" s="1103">
        <v>130439397.205</v>
      </c>
      <c r="F17" s="1103">
        <v>130439397.205</v>
      </c>
    </row>
    <row r="18" spans="3:6" ht="15.6" x14ac:dyDescent="0.3">
      <c r="C18" s="1104">
        <v>8.1</v>
      </c>
      <c r="D18" s="565" t="s">
        <v>1428</v>
      </c>
      <c r="E18" s="1103">
        <v>33216966.668000001</v>
      </c>
      <c r="F18" s="1103">
        <v>33216966.668000001</v>
      </c>
    </row>
    <row r="19" spans="3:6" ht="15.6" x14ac:dyDescent="0.3">
      <c r="C19" s="1104">
        <v>8.1999999999999993</v>
      </c>
      <c r="D19" s="565" t="s">
        <v>1426</v>
      </c>
      <c r="E19" s="1103">
        <v>22378513.989</v>
      </c>
      <c r="F19" s="1103">
        <v>22378513.989</v>
      </c>
    </row>
    <row r="20" spans="3:6" ht="15.6" x14ac:dyDescent="0.3">
      <c r="C20" s="1104">
        <v>9</v>
      </c>
      <c r="D20" s="1052" t="s">
        <v>937</v>
      </c>
      <c r="E20" s="1103">
        <f>E21+E22+E23+E24+E25</f>
        <v>143528742.47</v>
      </c>
      <c r="F20" s="1103">
        <f>F21+F22+F23+F24+F25</f>
        <v>143528742.47</v>
      </c>
    </row>
    <row r="21" spans="3:6" ht="28.8" x14ac:dyDescent="0.3">
      <c r="C21" s="1104">
        <v>9.1</v>
      </c>
      <c r="D21" s="565" t="s">
        <v>1429</v>
      </c>
      <c r="E21" s="1103">
        <v>0</v>
      </c>
      <c r="F21" s="1103">
        <v>0</v>
      </c>
    </row>
    <row r="22" spans="3:6" ht="28.8" x14ac:dyDescent="0.3">
      <c r="C22" s="1104">
        <v>9.1999999999999993</v>
      </c>
      <c r="D22" s="565" t="s">
        <v>1430</v>
      </c>
      <c r="E22" s="1103">
        <v>111845165.42299999</v>
      </c>
      <c r="F22" s="1103">
        <v>111845165.42299999</v>
      </c>
    </row>
    <row r="23" spans="3:6" ht="15.6" x14ac:dyDescent="0.3">
      <c r="C23" s="1104">
        <v>9.3000000000000007</v>
      </c>
      <c r="D23" s="565" t="s">
        <v>1416</v>
      </c>
      <c r="E23" s="1103">
        <v>0</v>
      </c>
      <c r="F23" s="1103">
        <v>0</v>
      </c>
    </row>
    <row r="24" spans="3:6" ht="15.6" x14ac:dyDescent="0.3">
      <c r="C24" s="1104">
        <v>9.4</v>
      </c>
      <c r="D24" s="565" t="s">
        <v>1431</v>
      </c>
      <c r="E24" s="1103">
        <v>8132524.8930000002</v>
      </c>
      <c r="F24" s="1103">
        <v>8132524.8930000002</v>
      </c>
    </row>
    <row r="25" spans="3:6" ht="15.6" x14ac:dyDescent="0.3">
      <c r="C25" s="1104">
        <v>9.5</v>
      </c>
      <c r="D25" s="565" t="s">
        <v>1432</v>
      </c>
      <c r="E25" s="1103">
        <v>23551052.153999999</v>
      </c>
      <c r="F25" s="1103">
        <v>23551052.153999999</v>
      </c>
    </row>
    <row r="26" spans="3:6" s="5" customFormat="1" ht="39.75" customHeight="1" x14ac:dyDescent="0.3">
      <c r="C26" s="1052">
        <v>10</v>
      </c>
      <c r="D26" s="566" t="s">
        <v>1433</v>
      </c>
      <c r="E26" s="1102">
        <v>338673521.32499999</v>
      </c>
      <c r="F26" s="1102">
        <v>338673521.32499999</v>
      </c>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F22B-8A55-4537-999C-48E3D20AFDF8}">
  <sheetPr codeName="List66">
    <tabColor rgb="FF92D050"/>
    <pageSetUpPr fitToPage="1"/>
  </sheetPr>
  <dimension ref="A1:P36"/>
  <sheetViews>
    <sheetView showGridLines="0" view="pageLayout" topLeftCell="D4" zoomScaleNormal="100" workbookViewId="0">
      <selection activeCell="C2" sqref="C2:G2"/>
    </sheetView>
  </sheetViews>
  <sheetFormatPr defaultColWidth="9.109375" defaultRowHeight="14.4" x14ac:dyDescent="0.3"/>
  <cols>
    <col min="1" max="1" width="5.44140625" customWidth="1"/>
    <col min="2" max="2" width="40.44140625" customWidth="1"/>
    <col min="3" max="3" width="26.5546875" customWidth="1"/>
    <col min="4" max="4" width="17.44140625" bestFit="1" customWidth="1"/>
    <col min="5" max="5" width="41.109375" bestFit="1" customWidth="1"/>
    <col min="6" max="8" width="15.5546875" bestFit="1" customWidth="1"/>
    <col min="9" max="9" width="53.44140625" bestFit="1" customWidth="1"/>
    <col min="10" max="13" width="15.5546875" bestFit="1" customWidth="1"/>
    <col min="14" max="14" width="33.6640625" bestFit="1" customWidth="1"/>
    <col min="15" max="15" width="24.6640625" bestFit="1" customWidth="1"/>
    <col min="16" max="16" width="24.88671875" bestFit="1" customWidth="1"/>
  </cols>
  <sheetData>
    <row r="1" spans="1:16" ht="18" x14ac:dyDescent="0.35">
      <c r="A1" s="568" t="s">
        <v>1357</v>
      </c>
    </row>
    <row r="4" spans="1:16" x14ac:dyDescent="0.3">
      <c r="B4" s="1105"/>
    </row>
    <row r="5" spans="1:16" ht="17.25" customHeight="1" x14ac:dyDescent="0.3">
      <c r="A5" s="1468" t="s">
        <v>1371</v>
      </c>
      <c r="B5" s="1469"/>
      <c r="C5" s="1465" t="s">
        <v>1434</v>
      </c>
      <c r="D5" s="1447" t="s">
        <v>1435</v>
      </c>
      <c r="E5" s="1467"/>
      <c r="F5" s="1467"/>
      <c r="G5" s="1467"/>
      <c r="H5" s="1467"/>
      <c r="I5" s="1467"/>
      <c r="J5" s="1467"/>
      <c r="K5" s="1467"/>
      <c r="L5" s="1467"/>
      <c r="M5" s="1467"/>
      <c r="N5" s="1448"/>
      <c r="O5" s="1447" t="s">
        <v>1436</v>
      </c>
      <c r="P5" s="1448"/>
    </row>
    <row r="6" spans="1:16" ht="24.75" customHeight="1" x14ac:dyDescent="0.3">
      <c r="A6" s="1470"/>
      <c r="B6" s="1471"/>
      <c r="C6" s="1466"/>
      <c r="D6" s="1449" t="s">
        <v>1437</v>
      </c>
      <c r="E6" s="1450"/>
      <c r="F6" s="1450"/>
      <c r="G6" s="1450"/>
      <c r="H6" s="1450"/>
      <c r="I6" s="1450"/>
      <c r="J6" s="1450"/>
      <c r="K6" s="1450"/>
      <c r="L6" s="1451"/>
      <c r="M6" s="1449" t="s">
        <v>1917</v>
      </c>
      <c r="N6" s="1451"/>
      <c r="O6" s="1452" t="s">
        <v>1918</v>
      </c>
      <c r="P6" s="1455" t="s">
        <v>1919</v>
      </c>
    </row>
    <row r="7" spans="1:16" x14ac:dyDescent="0.3">
      <c r="A7" s="1470"/>
      <c r="B7" s="1471"/>
      <c r="C7" s="1466"/>
      <c r="D7" s="1452" t="s">
        <v>1920</v>
      </c>
      <c r="E7" s="1458" t="s">
        <v>1921</v>
      </c>
      <c r="F7" s="848"/>
      <c r="G7" s="848"/>
      <c r="H7" s="848"/>
      <c r="I7" s="1458" t="s">
        <v>1922</v>
      </c>
      <c r="J7" s="848"/>
      <c r="K7" s="848"/>
      <c r="L7" s="848"/>
      <c r="M7" s="1452" t="s">
        <v>1923</v>
      </c>
      <c r="N7" s="1452" t="s">
        <v>1924</v>
      </c>
      <c r="O7" s="1453"/>
      <c r="P7" s="1456"/>
    </row>
    <row r="8" spans="1:16" ht="78.75" customHeight="1" x14ac:dyDescent="0.3">
      <c r="A8" s="1470"/>
      <c r="B8" s="1471"/>
      <c r="C8" s="849"/>
      <c r="D8" s="1454"/>
      <c r="E8" s="1454"/>
      <c r="F8" s="850" t="s">
        <v>1925</v>
      </c>
      <c r="G8" s="850" t="s">
        <v>1926</v>
      </c>
      <c r="H8" s="850" t="s">
        <v>1927</v>
      </c>
      <c r="I8" s="1454"/>
      <c r="J8" s="850" t="s">
        <v>1928</v>
      </c>
      <c r="K8" s="850" t="s">
        <v>1929</v>
      </c>
      <c r="L8" s="850" t="s">
        <v>1930</v>
      </c>
      <c r="M8" s="1454"/>
      <c r="N8" s="1454"/>
      <c r="O8" s="1454"/>
      <c r="P8" s="1457"/>
    </row>
    <row r="9" spans="1:16" x14ac:dyDescent="0.3">
      <c r="A9" s="1472"/>
      <c r="B9" s="1473"/>
      <c r="C9" s="1106" t="s">
        <v>6</v>
      </c>
      <c r="D9" s="1106" t="s">
        <v>7</v>
      </c>
      <c r="E9" s="1106" t="s">
        <v>8</v>
      </c>
      <c r="F9" s="1106" t="s">
        <v>43</v>
      </c>
      <c r="G9" s="1106" t="s">
        <v>44</v>
      </c>
      <c r="H9" s="1106" t="s">
        <v>164</v>
      </c>
      <c r="I9" s="1106" t="s">
        <v>165</v>
      </c>
      <c r="J9" s="1106" t="s">
        <v>199</v>
      </c>
      <c r="K9" s="1106" t="s">
        <v>454</v>
      </c>
      <c r="L9" s="1106" t="s">
        <v>455</v>
      </c>
      <c r="M9" s="1106" t="s">
        <v>456</v>
      </c>
      <c r="N9" s="1106" t="s">
        <v>457</v>
      </c>
      <c r="O9" s="1106" t="s">
        <v>458</v>
      </c>
      <c r="P9" s="1106" t="s">
        <v>741</v>
      </c>
    </row>
    <row r="10" spans="1:16" x14ac:dyDescent="0.3">
      <c r="A10" s="1107">
        <v>1</v>
      </c>
      <c r="B10" s="1108" t="s">
        <v>1423</v>
      </c>
      <c r="C10" s="1109">
        <v>297599333712.58698</v>
      </c>
      <c r="D10" s="1110">
        <v>7.6087857212303573E-5</v>
      </c>
      <c r="E10" s="1110">
        <v>0</v>
      </c>
      <c r="F10" s="1110">
        <v>0</v>
      </c>
      <c r="G10" s="1110">
        <v>0</v>
      </c>
      <c r="H10" s="1110">
        <v>0</v>
      </c>
      <c r="I10" s="1110"/>
      <c r="J10" s="1110"/>
      <c r="K10" s="1110"/>
      <c r="L10" s="1110"/>
      <c r="M10" s="1110">
        <v>8.7611817862572154E-3</v>
      </c>
      <c r="N10" s="1110">
        <v>0</v>
      </c>
      <c r="O10" s="1111"/>
      <c r="P10" s="1111">
        <v>17672043713.189999</v>
      </c>
    </row>
    <row r="11" spans="1:16" x14ac:dyDescent="0.3">
      <c r="A11" s="1107">
        <v>2</v>
      </c>
      <c r="B11" s="1108" t="s">
        <v>935</v>
      </c>
      <c r="C11" s="1109">
        <v>21498540565.973</v>
      </c>
      <c r="D11" s="1110">
        <v>2.3931857068210915E-4</v>
      </c>
      <c r="E11" s="1110">
        <v>3.4145203782105046E-2</v>
      </c>
      <c r="F11" s="1110">
        <v>3.1886817929399951E-2</v>
      </c>
      <c r="G11" s="1110">
        <v>1.9118617100481192E-3</v>
      </c>
      <c r="H11" s="1110">
        <v>3.4652414265697539E-4</v>
      </c>
      <c r="I11" s="1110"/>
      <c r="J11" s="1110"/>
      <c r="K11" s="1110"/>
      <c r="L11" s="1110"/>
      <c r="M11" s="1110">
        <v>5.2410652734417576E-3</v>
      </c>
      <c r="N11" s="1110">
        <v>0</v>
      </c>
      <c r="O11" s="1111"/>
      <c r="P11" s="1111">
        <v>6126047892.2200003</v>
      </c>
    </row>
    <row r="12" spans="1:16" x14ac:dyDescent="0.3">
      <c r="A12" s="1107">
        <v>3</v>
      </c>
      <c r="B12" s="1108" t="s">
        <v>936</v>
      </c>
      <c r="C12" s="1109">
        <f>C13+C14+C15</f>
        <v>330514478112.04797</v>
      </c>
      <c r="D12" s="1110">
        <f>(D13*$C$13+D14*$C$14+D15*$C$15)/$C$12</f>
        <v>5.959573911274294E-3</v>
      </c>
      <c r="E12" s="1110">
        <f t="shared" ref="E12:H12" si="0">(E13*$C$13+E14*$C$14+E15*$C$15)/$C$12</f>
        <v>0.40801074445239349</v>
      </c>
      <c r="F12" s="1110">
        <f t="shared" si="0"/>
        <v>0.29688024126446033</v>
      </c>
      <c r="G12" s="1110">
        <f t="shared" si="0"/>
        <v>3.6563480144879271E-2</v>
      </c>
      <c r="H12" s="1110">
        <f t="shared" si="0"/>
        <v>7.4567023043053848E-2</v>
      </c>
      <c r="I12" s="1112"/>
      <c r="J12" s="1112"/>
      <c r="K12" s="1112"/>
      <c r="L12" s="1112"/>
      <c r="M12" s="1110">
        <f t="shared" ref="M12:N12" si="1">(M13*$C$13+M14*$C$14+M15*$C$15)/$C$12</f>
        <v>6.8067389263263028E-2</v>
      </c>
      <c r="N12" s="1110">
        <f t="shared" si="1"/>
        <v>0</v>
      </c>
      <c r="O12" s="1111"/>
      <c r="P12" s="1109">
        <f>P13+P14+P15</f>
        <v>130439397205.23</v>
      </c>
    </row>
    <row r="13" spans="1:16" x14ac:dyDescent="0.3">
      <c r="A13" s="1113">
        <v>3.1</v>
      </c>
      <c r="B13" s="1114" t="s">
        <v>1428</v>
      </c>
      <c r="C13" s="1109">
        <v>111466914169.36099</v>
      </c>
      <c r="D13" s="1110">
        <v>8.8444604320264339E-3</v>
      </c>
      <c r="E13" s="1110">
        <v>0.43057593608496447</v>
      </c>
      <c r="F13" s="1110">
        <v>0.2820978419453653</v>
      </c>
      <c r="G13" s="1110">
        <v>8.4955466360788073E-2</v>
      </c>
      <c r="H13" s="1110">
        <v>6.3522627778811069E-2</v>
      </c>
      <c r="I13" s="1110"/>
      <c r="J13" s="1110"/>
      <c r="K13" s="1110"/>
      <c r="L13" s="1110"/>
      <c r="M13" s="1110">
        <v>8.7789833291767871E-2</v>
      </c>
      <c r="N13" s="1110">
        <v>0</v>
      </c>
      <c r="O13" s="1111"/>
      <c r="P13" s="1111">
        <v>33216966667.919998</v>
      </c>
    </row>
    <row r="14" spans="1:16" x14ac:dyDescent="0.3">
      <c r="A14" s="1113">
        <v>3.2</v>
      </c>
      <c r="B14" s="1114" t="s">
        <v>1426</v>
      </c>
      <c r="C14" s="1109">
        <v>75935442502.403</v>
      </c>
      <c r="D14" s="1110">
        <v>5.4428024766817011E-3</v>
      </c>
      <c r="E14" s="1110">
        <v>0.66941611401652656</v>
      </c>
      <c r="F14" s="1110">
        <v>0.66710703605442145</v>
      </c>
      <c r="G14" s="1110">
        <v>2.0002812164450522E-4</v>
      </c>
      <c r="H14" s="1110">
        <v>2.1090498404606251E-3</v>
      </c>
      <c r="I14" s="1110"/>
      <c r="J14" s="1110"/>
      <c r="K14" s="1110"/>
      <c r="L14" s="1110"/>
      <c r="M14" s="1110">
        <v>3.3143680867222913E-2</v>
      </c>
      <c r="N14" s="1110">
        <v>0</v>
      </c>
      <c r="O14" s="1111"/>
      <c r="P14" s="1111">
        <v>22378513989.200001</v>
      </c>
    </row>
    <row r="15" spans="1:16" x14ac:dyDescent="0.3">
      <c r="A15" s="1113">
        <v>3.3</v>
      </c>
      <c r="B15" s="1114" t="s">
        <v>1438</v>
      </c>
      <c r="C15" s="1109">
        <v>143112121440.284</v>
      </c>
      <c r="D15" s="1110">
        <v>3.9867981058618832E-3</v>
      </c>
      <c r="E15" s="1110">
        <v>0.25173324353775656</v>
      </c>
      <c r="F15" s="1110">
        <v>0.11195120250692586</v>
      </c>
      <c r="G15" s="1110">
        <v>1.8166502116620714E-2</v>
      </c>
      <c r="H15" s="1110">
        <v>0.12161553891420997</v>
      </c>
      <c r="I15" s="1110"/>
      <c r="J15" s="1110"/>
      <c r="K15" s="1110"/>
      <c r="L15" s="1110"/>
      <c r="M15" s="1110">
        <v>7.1236563688030871E-2</v>
      </c>
      <c r="N15" s="1110">
        <v>0</v>
      </c>
      <c r="O15" s="1111"/>
      <c r="P15" s="1111">
        <v>74843916548.110001</v>
      </c>
    </row>
    <row r="16" spans="1:16" x14ac:dyDescent="0.3">
      <c r="A16" s="1107">
        <v>4</v>
      </c>
      <c r="B16" s="1108" t="s">
        <v>937</v>
      </c>
      <c r="C16" s="1109">
        <f>C17+C18+C19+C20+C21</f>
        <v>616232157188.59998</v>
      </c>
      <c r="D16" s="1110">
        <f>(D18*$C$18+D20*$C$20+D21*$C$21)/$C$16</f>
        <v>8.2276521126895127E-7</v>
      </c>
      <c r="E16" s="1110">
        <f t="shared" ref="E16:H16" si="2">(E18*$C$18+E20*$C$20+E21*$C$21)/$C$16</f>
        <v>0.85172937864173792</v>
      </c>
      <c r="F16" s="1110">
        <f t="shared" si="2"/>
        <v>0.7873438711140045</v>
      </c>
      <c r="G16" s="1110">
        <f t="shared" si="2"/>
        <v>0</v>
      </c>
      <c r="H16" s="1110">
        <f t="shared" si="2"/>
        <v>6.4385507527733407E-2</v>
      </c>
      <c r="I16" s="1110"/>
      <c r="J16" s="1110"/>
      <c r="K16" s="1110"/>
      <c r="L16" s="1110"/>
      <c r="M16" s="1110">
        <f t="shared" ref="M16:N16" si="3">(M18*$C$18+M20*$C$20+M21*$C$21)/$C$16</f>
        <v>9.2091915908619917E-8</v>
      </c>
      <c r="N16" s="1110">
        <f t="shared" si="3"/>
        <v>0</v>
      </c>
      <c r="O16" s="1111"/>
      <c r="P16" s="1109">
        <f>P17+P18+P19+P20+P21</f>
        <v>143527120897.47198</v>
      </c>
    </row>
    <row r="17" spans="1:16" x14ac:dyDescent="0.3">
      <c r="A17" s="1113">
        <v>4.0999999999999996</v>
      </c>
      <c r="B17" s="1114" t="s">
        <v>1414</v>
      </c>
      <c r="C17" s="1109">
        <v>0</v>
      </c>
      <c r="D17" s="1110"/>
      <c r="E17" s="1110"/>
      <c r="F17" s="1110"/>
      <c r="G17" s="1110"/>
      <c r="H17" s="1110"/>
      <c r="I17" s="1110"/>
      <c r="J17" s="1110"/>
      <c r="K17" s="1110"/>
      <c r="L17" s="1110"/>
      <c r="M17" s="1110"/>
      <c r="N17" s="1110"/>
      <c r="O17" s="1111"/>
      <c r="P17" s="1111">
        <v>0</v>
      </c>
    </row>
    <row r="18" spans="1:16" ht="24" x14ac:dyDescent="0.3">
      <c r="A18" s="1113">
        <v>4.2</v>
      </c>
      <c r="B18" s="1114" t="s">
        <v>1415</v>
      </c>
      <c r="C18" s="1109">
        <v>515390180732.16302</v>
      </c>
      <c r="D18" s="1110">
        <v>0</v>
      </c>
      <c r="E18" s="1110">
        <v>0.95545148900098709</v>
      </c>
      <c r="F18" s="1110">
        <v>0.94114999246764419</v>
      </c>
      <c r="G18" s="1110">
        <v>0</v>
      </c>
      <c r="H18" s="1110">
        <v>1.43014965333429E-2</v>
      </c>
      <c r="I18" s="1110"/>
      <c r="J18" s="1110"/>
      <c r="K18" s="1110"/>
      <c r="L18" s="1110"/>
      <c r="M18" s="1110">
        <v>0</v>
      </c>
      <c r="N18" s="1110">
        <v>0</v>
      </c>
      <c r="O18" s="1111"/>
      <c r="P18" s="1111">
        <v>111845165422.50999</v>
      </c>
    </row>
    <row r="19" spans="1:16" ht="24" x14ac:dyDescent="0.3">
      <c r="A19" s="1113">
        <v>4.3</v>
      </c>
      <c r="B19" s="1114" t="s">
        <v>1416</v>
      </c>
      <c r="C19" s="1109">
        <v>0</v>
      </c>
      <c r="D19" s="1110"/>
      <c r="E19" s="1110"/>
      <c r="F19" s="1110"/>
      <c r="G19" s="1110"/>
      <c r="H19" s="1110"/>
      <c r="I19" s="1110"/>
      <c r="J19" s="1110"/>
      <c r="K19" s="1110"/>
      <c r="L19" s="1110"/>
      <c r="M19" s="1110"/>
      <c r="N19" s="1110"/>
      <c r="O19" s="1111"/>
      <c r="P19" s="1111">
        <v>0</v>
      </c>
    </row>
    <row r="20" spans="1:16" x14ac:dyDescent="0.3">
      <c r="A20" s="1113">
        <v>4.4000000000000004</v>
      </c>
      <c r="B20" s="1114" t="s">
        <v>1439</v>
      </c>
      <c r="C20" s="1109">
        <v>31576425547.776001</v>
      </c>
      <c r="D20" s="1110">
        <v>1.2603137438652533E-5</v>
      </c>
      <c r="E20" s="1110">
        <v>0.19952779308786422</v>
      </c>
      <c r="F20" s="1110">
        <v>4.6142544826535025E-4</v>
      </c>
      <c r="G20" s="1110">
        <v>0</v>
      </c>
      <c r="H20" s="1110">
        <v>0.1990663676395989</v>
      </c>
      <c r="I20" s="1110"/>
      <c r="J20" s="1110"/>
      <c r="K20" s="1110"/>
      <c r="L20" s="1110"/>
      <c r="M20" s="1110">
        <v>1.7497230621118032E-6</v>
      </c>
      <c r="N20" s="1110">
        <v>0</v>
      </c>
      <c r="O20" s="1111"/>
      <c r="P20" s="1111">
        <v>8130906535.3999996</v>
      </c>
    </row>
    <row r="21" spans="1:16" ht="24" x14ac:dyDescent="0.3">
      <c r="A21" s="1113">
        <v>4.5</v>
      </c>
      <c r="B21" s="1114" t="s">
        <v>1418</v>
      </c>
      <c r="C21" s="1109">
        <v>69265550908.660995</v>
      </c>
      <c r="D21" s="1110">
        <v>1.5744096245448913E-6</v>
      </c>
      <c r="E21" s="1110">
        <v>0.37727762066860859</v>
      </c>
      <c r="F21" s="1110">
        <v>1.6252995037670779E-3</v>
      </c>
      <c r="G21" s="1110">
        <v>0</v>
      </c>
      <c r="H21" s="1110">
        <v>0.37565232116484149</v>
      </c>
      <c r="I21" s="1110"/>
      <c r="J21" s="1110"/>
      <c r="K21" s="1110"/>
      <c r="L21" s="1110"/>
      <c r="M21" s="1110">
        <v>2.1655786755785976E-8</v>
      </c>
      <c r="N21" s="1110">
        <v>0</v>
      </c>
      <c r="O21" s="1111"/>
      <c r="P21" s="1111">
        <v>23551048939.562</v>
      </c>
    </row>
    <row r="22" spans="1:16" x14ac:dyDescent="0.3">
      <c r="A22" s="1107">
        <v>5</v>
      </c>
      <c r="B22" s="1108" t="s">
        <v>42</v>
      </c>
      <c r="C22" s="1109">
        <v>1265844509579.209</v>
      </c>
      <c r="D22" s="1110">
        <v>1.5784096355635185E-3</v>
      </c>
      <c r="E22" s="1110">
        <v>0.52174698998084956</v>
      </c>
      <c r="F22" s="1110">
        <v>0.46134840873308619</v>
      </c>
      <c r="G22" s="1110">
        <v>9.5792664129071194E-3</v>
      </c>
      <c r="H22" s="1110">
        <v>5.0819314834856223E-2</v>
      </c>
      <c r="I22" s="1110"/>
      <c r="J22" s="1110"/>
      <c r="K22" s="1110"/>
      <c r="L22" s="1110"/>
      <c r="M22" s="1110">
        <v>1.9921334187952295E-2</v>
      </c>
      <c r="N22" s="1110">
        <v>0</v>
      </c>
      <c r="O22" s="1111"/>
      <c r="P22" s="1111">
        <v>297764609708.112</v>
      </c>
    </row>
    <row r="25" spans="1:16" ht="17.25" customHeight="1" x14ac:dyDescent="0.3">
      <c r="A25" s="1459" t="s">
        <v>1403</v>
      </c>
      <c r="B25" s="1460"/>
      <c r="C25" s="1465" t="s">
        <v>1434</v>
      </c>
      <c r="D25" s="1447" t="s">
        <v>1435</v>
      </c>
      <c r="E25" s="1467"/>
      <c r="F25" s="1467"/>
      <c r="G25" s="1467"/>
      <c r="H25" s="1467"/>
      <c r="I25" s="1467"/>
      <c r="J25" s="1467"/>
      <c r="K25" s="1467"/>
      <c r="L25" s="1467"/>
      <c r="M25" s="1467"/>
      <c r="N25" s="1448"/>
      <c r="O25" s="1447" t="s">
        <v>1436</v>
      </c>
      <c r="P25" s="1448"/>
    </row>
    <row r="26" spans="1:16" ht="21" customHeight="1" x14ac:dyDescent="0.3">
      <c r="A26" s="1461"/>
      <c r="B26" s="1462"/>
      <c r="C26" s="1466"/>
      <c r="D26" s="1449" t="s">
        <v>1437</v>
      </c>
      <c r="E26" s="1450"/>
      <c r="F26" s="1450"/>
      <c r="G26" s="1450"/>
      <c r="H26" s="1450"/>
      <c r="I26" s="1450"/>
      <c r="J26" s="1450"/>
      <c r="K26" s="1450"/>
      <c r="L26" s="1451"/>
      <c r="M26" s="1449" t="s">
        <v>1917</v>
      </c>
      <c r="N26" s="1451"/>
      <c r="O26" s="1452" t="s">
        <v>1918</v>
      </c>
      <c r="P26" s="1455" t="s">
        <v>1919</v>
      </c>
    </row>
    <row r="27" spans="1:16" x14ac:dyDescent="0.3">
      <c r="A27" s="1461"/>
      <c r="B27" s="1462"/>
      <c r="C27" s="1466"/>
      <c r="D27" s="1452" t="s">
        <v>1920</v>
      </c>
      <c r="E27" s="1458" t="s">
        <v>1921</v>
      </c>
      <c r="F27" s="848"/>
      <c r="G27" s="848"/>
      <c r="H27" s="848"/>
      <c r="I27" s="1458" t="s">
        <v>1922</v>
      </c>
      <c r="J27" s="848"/>
      <c r="K27" s="848"/>
      <c r="L27" s="848"/>
      <c r="M27" s="1452" t="s">
        <v>1923</v>
      </c>
      <c r="N27" s="1452" t="s">
        <v>1924</v>
      </c>
      <c r="O27" s="1453"/>
      <c r="P27" s="1456"/>
    </row>
    <row r="28" spans="1:16" ht="82.5" customHeight="1" x14ac:dyDescent="0.3">
      <c r="A28" s="1461"/>
      <c r="B28" s="1462"/>
      <c r="C28" s="849"/>
      <c r="D28" s="1454"/>
      <c r="E28" s="1454"/>
      <c r="F28" s="850" t="s">
        <v>1925</v>
      </c>
      <c r="G28" s="850" t="s">
        <v>1926</v>
      </c>
      <c r="H28" s="850" t="s">
        <v>1927</v>
      </c>
      <c r="I28" s="1454"/>
      <c r="J28" s="850" t="s">
        <v>1928</v>
      </c>
      <c r="K28" s="850" t="s">
        <v>1929</v>
      </c>
      <c r="L28" s="850" t="s">
        <v>1931</v>
      </c>
      <c r="M28" s="1454"/>
      <c r="N28" s="1454"/>
      <c r="O28" s="1454"/>
      <c r="P28" s="1457"/>
    </row>
    <row r="29" spans="1:16" x14ac:dyDescent="0.3">
      <c r="A29" s="1463"/>
      <c r="B29" s="1464"/>
      <c r="C29" s="665" t="s">
        <v>6</v>
      </c>
      <c r="D29" s="376" t="s">
        <v>7</v>
      </c>
      <c r="E29" s="376" t="s">
        <v>8</v>
      </c>
      <c r="F29" s="376" t="s">
        <v>43</v>
      </c>
      <c r="G29" s="376" t="s">
        <v>44</v>
      </c>
      <c r="H29" s="376" t="s">
        <v>164</v>
      </c>
      <c r="I29" s="376" t="s">
        <v>165</v>
      </c>
      <c r="J29" s="376" t="s">
        <v>199</v>
      </c>
      <c r="K29" s="376" t="s">
        <v>454</v>
      </c>
      <c r="L29" s="376" t="s">
        <v>455</v>
      </c>
      <c r="M29" s="376" t="s">
        <v>456</v>
      </c>
      <c r="N29" s="376" t="s">
        <v>457</v>
      </c>
      <c r="O29" s="376" t="s">
        <v>458</v>
      </c>
      <c r="P29" s="376" t="s">
        <v>741</v>
      </c>
    </row>
    <row r="30" spans="1:16" x14ac:dyDescent="0.3">
      <c r="A30" s="1107">
        <v>1</v>
      </c>
      <c r="B30" s="1108" t="s">
        <v>1423</v>
      </c>
      <c r="C30" s="1109">
        <v>9960034622.1099548</v>
      </c>
      <c r="D30" s="1110">
        <v>0</v>
      </c>
      <c r="E30" s="1110">
        <v>0</v>
      </c>
      <c r="F30" s="1110">
        <v>0</v>
      </c>
      <c r="G30" s="1110">
        <v>0</v>
      </c>
      <c r="H30" s="1110">
        <v>0</v>
      </c>
      <c r="I30" s="1110"/>
      <c r="J30" s="1110"/>
      <c r="K30" s="1110"/>
      <c r="L30" s="1110"/>
      <c r="M30" s="1110">
        <v>0</v>
      </c>
      <c r="N30" s="1110">
        <v>0</v>
      </c>
      <c r="O30" s="1111"/>
      <c r="P30" s="1111">
        <v>1026549462.359</v>
      </c>
    </row>
    <row r="31" spans="1:16" x14ac:dyDescent="0.3">
      <c r="A31" s="1107">
        <v>2</v>
      </c>
      <c r="B31" s="1108" t="s">
        <v>935</v>
      </c>
      <c r="C31" s="1109">
        <v>0</v>
      </c>
      <c r="D31" s="1110">
        <v>0</v>
      </c>
      <c r="E31" s="1110">
        <v>0</v>
      </c>
      <c r="F31" s="1110">
        <v>0</v>
      </c>
      <c r="G31" s="1110">
        <v>0</v>
      </c>
      <c r="H31" s="1110">
        <v>0</v>
      </c>
      <c r="I31" s="1110"/>
      <c r="J31" s="1110"/>
      <c r="K31" s="1110"/>
      <c r="L31" s="1110"/>
      <c r="M31" s="1110">
        <v>0</v>
      </c>
      <c r="N31" s="1110">
        <v>0</v>
      </c>
      <c r="O31" s="1111"/>
      <c r="P31" s="1111">
        <v>-4.9996376037597656E-3</v>
      </c>
    </row>
    <row r="32" spans="1:16" x14ac:dyDescent="0.3">
      <c r="A32" s="1107">
        <v>3</v>
      </c>
      <c r="B32" s="1108" t="s">
        <v>936</v>
      </c>
      <c r="C32" s="1109">
        <f>C33+C34+C35</f>
        <v>0</v>
      </c>
      <c r="D32" s="1110">
        <f>(D33*$C$13+D34*$C$14+D35*$C$15)/$C$12</f>
        <v>0</v>
      </c>
      <c r="E32" s="1110">
        <f t="shared" ref="E32:H32" si="4">(E33*$C$13+E34*$C$14+E35*$C$15)/$C$12</f>
        <v>0</v>
      </c>
      <c r="F32" s="1110">
        <f t="shared" si="4"/>
        <v>0</v>
      </c>
      <c r="G32" s="1110">
        <f t="shared" si="4"/>
        <v>0</v>
      </c>
      <c r="H32" s="1110">
        <f t="shared" si="4"/>
        <v>0</v>
      </c>
      <c r="I32" s="1112"/>
      <c r="J32" s="1112"/>
      <c r="K32" s="1112"/>
      <c r="L32" s="1112"/>
      <c r="M32" s="1110">
        <f t="shared" ref="M32:N32" si="5">(M33*$C$13+M34*$C$14+M35*$C$15)/$C$12</f>
        <v>0</v>
      </c>
      <c r="N32" s="1110">
        <f t="shared" si="5"/>
        <v>0</v>
      </c>
      <c r="O32" s="1111"/>
      <c r="P32" s="1109">
        <f>P33+P34+P35</f>
        <v>-1.9998550415039063E-3</v>
      </c>
    </row>
    <row r="33" spans="1:16" x14ac:dyDescent="0.3">
      <c r="A33" s="1113">
        <v>3.1</v>
      </c>
      <c r="B33" s="1114" t="s">
        <v>1428</v>
      </c>
      <c r="C33" s="1109">
        <v>0</v>
      </c>
      <c r="D33" s="1110">
        <v>0</v>
      </c>
      <c r="E33" s="1110">
        <v>0</v>
      </c>
      <c r="F33" s="1110">
        <v>0</v>
      </c>
      <c r="G33" s="1110">
        <v>0</v>
      </c>
      <c r="H33" s="1110">
        <v>0</v>
      </c>
      <c r="I33" s="1110"/>
      <c r="J33" s="1110"/>
      <c r="K33" s="1110"/>
      <c r="L33" s="1110"/>
      <c r="M33" s="1110">
        <v>0</v>
      </c>
      <c r="N33" s="1110">
        <v>0</v>
      </c>
      <c r="O33" s="1111"/>
      <c r="P33" s="1111">
        <v>-3.0000209808349609E-3</v>
      </c>
    </row>
    <row r="34" spans="1:16" x14ac:dyDescent="0.3">
      <c r="A34" s="1113">
        <v>3.2</v>
      </c>
      <c r="B34" s="1114" t="s">
        <v>1426</v>
      </c>
      <c r="C34" s="1109">
        <v>0</v>
      </c>
      <c r="D34" s="1110">
        <v>0</v>
      </c>
      <c r="E34" s="1110">
        <v>0</v>
      </c>
      <c r="F34" s="1110">
        <v>0</v>
      </c>
      <c r="G34" s="1110">
        <v>0</v>
      </c>
      <c r="H34" s="1110">
        <v>0</v>
      </c>
      <c r="I34" s="1110"/>
      <c r="J34" s="1110"/>
      <c r="K34" s="1110"/>
      <c r="L34" s="1110"/>
      <c r="M34" s="1110">
        <v>0</v>
      </c>
      <c r="N34" s="1110">
        <v>0</v>
      </c>
      <c r="O34" s="1111"/>
      <c r="P34" s="1111">
        <v>3.0000209808349609E-3</v>
      </c>
    </row>
    <row r="35" spans="1:16" x14ac:dyDescent="0.3">
      <c r="A35" s="1113">
        <v>3.3</v>
      </c>
      <c r="B35" s="1114" t="s">
        <v>1438</v>
      </c>
      <c r="C35" s="1109">
        <v>0</v>
      </c>
      <c r="D35" s="1110">
        <v>0</v>
      </c>
      <c r="E35" s="1110">
        <v>0</v>
      </c>
      <c r="F35" s="1110">
        <v>0</v>
      </c>
      <c r="G35" s="1110">
        <v>0</v>
      </c>
      <c r="H35" s="1110">
        <v>0</v>
      </c>
      <c r="I35" s="1110"/>
      <c r="J35" s="1110"/>
      <c r="K35" s="1110"/>
      <c r="L35" s="1110"/>
      <c r="M35" s="1110">
        <v>0</v>
      </c>
      <c r="N35" s="1110">
        <v>0</v>
      </c>
      <c r="O35" s="1111"/>
      <c r="P35" s="1111">
        <v>-1.9998550415039063E-3</v>
      </c>
    </row>
    <row r="36" spans="1:16" x14ac:dyDescent="0.3">
      <c r="A36" s="1107">
        <v>4</v>
      </c>
      <c r="B36" s="1108" t="s">
        <v>42</v>
      </c>
      <c r="C36" s="1109">
        <v>9960034622.1100216</v>
      </c>
      <c r="D36" s="1110">
        <v>0</v>
      </c>
      <c r="E36" s="1110">
        <v>0</v>
      </c>
      <c r="F36" s="1110">
        <v>0</v>
      </c>
      <c r="G36" s="1110">
        <v>0</v>
      </c>
      <c r="H36" s="1110">
        <v>0</v>
      </c>
      <c r="I36" s="1110"/>
      <c r="J36" s="1110"/>
      <c r="K36" s="1110"/>
      <c r="L36" s="1110"/>
      <c r="M36" s="1110">
        <v>0</v>
      </c>
      <c r="N36" s="1110">
        <v>0</v>
      </c>
      <c r="O36" s="1111"/>
      <c r="P36" s="1111">
        <v>1026549462.3539991</v>
      </c>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35" fitToHeight="0" orientation="landscape" r:id="rId1"/>
  <headerFooter>
    <oddHeader>&amp;C&amp;"Calibri"&amp;10&amp;K000000Public&amp;1#_x000D_&amp;"Calibri"&amp;11&amp;K000000CS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1E26-70BF-40D4-B9D2-A8590C97D5D1}">
  <sheetPr codeName="List67">
    <tabColor rgb="FF92D050"/>
    <pageSetUpPr fitToPage="1"/>
  </sheetPr>
  <dimension ref="A1:D15"/>
  <sheetViews>
    <sheetView showGridLines="0" view="pageLayout" topLeftCell="B1" zoomScaleNormal="100" workbookViewId="0">
      <selection activeCell="C2" sqref="C2:G2"/>
    </sheetView>
  </sheetViews>
  <sheetFormatPr defaultColWidth="9.109375" defaultRowHeight="14.4" x14ac:dyDescent="0.3"/>
  <cols>
    <col min="1" max="1" width="3.5546875" customWidth="1"/>
    <col min="2" max="2" width="74.44140625" customWidth="1"/>
    <col min="3" max="3" width="43.44140625" customWidth="1"/>
    <col min="4" max="4" width="16.88671875" customWidth="1"/>
  </cols>
  <sheetData>
    <row r="1" spans="1:4" ht="33.6" customHeight="1" x14ac:dyDescent="0.35">
      <c r="A1" s="1443" t="s">
        <v>1358</v>
      </c>
      <c r="B1" s="1444"/>
      <c r="C1" s="1444"/>
      <c r="D1" s="1444"/>
    </row>
    <row r="5" spans="1:4" x14ac:dyDescent="0.3">
      <c r="A5" s="1115"/>
      <c r="B5" s="1115"/>
      <c r="C5" s="55" t="s">
        <v>1440</v>
      </c>
      <c r="D5" s="1116"/>
    </row>
    <row r="6" spans="1:4" x14ac:dyDescent="0.3">
      <c r="B6" s="1115"/>
      <c r="C6" s="820" t="s">
        <v>6</v>
      </c>
      <c r="D6" s="1116"/>
    </row>
    <row r="7" spans="1:4" x14ac:dyDescent="0.3">
      <c r="A7" s="55">
        <v>1</v>
      </c>
      <c r="B7" s="1117" t="s">
        <v>1441</v>
      </c>
      <c r="C7" s="947">
        <v>296506769300.15503</v>
      </c>
      <c r="D7" s="1118"/>
    </row>
    <row r="8" spans="1:4" x14ac:dyDescent="0.3">
      <c r="A8" s="820">
        <v>2</v>
      </c>
      <c r="B8" s="916" t="s">
        <v>1442</v>
      </c>
      <c r="C8" s="947">
        <v>5030954493.7424002</v>
      </c>
      <c r="D8" s="1118"/>
    </row>
    <row r="9" spans="1:4" x14ac:dyDescent="0.3">
      <c r="A9" s="820">
        <v>3</v>
      </c>
      <c r="B9" s="916" t="s">
        <v>1443</v>
      </c>
      <c r="C9" s="947">
        <v>-2728409819.0230999</v>
      </c>
      <c r="D9" s="1118"/>
    </row>
    <row r="10" spans="1:4" x14ac:dyDescent="0.3">
      <c r="A10" s="820">
        <v>4</v>
      </c>
      <c r="B10" s="916" t="s">
        <v>1444</v>
      </c>
      <c r="C10" s="947">
        <v>0</v>
      </c>
      <c r="D10" s="1116"/>
    </row>
    <row r="11" spans="1:4" x14ac:dyDescent="0.3">
      <c r="A11" s="820">
        <v>5</v>
      </c>
      <c r="B11" s="916" t="s">
        <v>1445</v>
      </c>
      <c r="C11" s="947">
        <v>0</v>
      </c>
      <c r="D11" s="1116"/>
    </row>
    <row r="12" spans="1:4" x14ac:dyDescent="0.3">
      <c r="A12" s="820">
        <v>6</v>
      </c>
      <c r="B12" s="916" t="s">
        <v>1446</v>
      </c>
      <c r="C12" s="947">
        <v>0</v>
      </c>
      <c r="D12" s="1116"/>
    </row>
    <row r="13" spans="1:4" x14ac:dyDescent="0.3">
      <c r="A13" s="820">
        <v>7</v>
      </c>
      <c r="B13" s="916" t="s">
        <v>1447</v>
      </c>
      <c r="C13" s="947">
        <v>0</v>
      </c>
      <c r="D13" s="1116"/>
    </row>
    <row r="14" spans="1:4" x14ac:dyDescent="0.3">
      <c r="A14" s="820">
        <v>8</v>
      </c>
      <c r="B14" s="916" t="s">
        <v>1448</v>
      </c>
      <c r="C14" s="947">
        <v>0</v>
      </c>
      <c r="D14" s="1116"/>
    </row>
    <row r="15" spans="1:4" x14ac:dyDescent="0.3">
      <c r="A15" s="55">
        <v>9</v>
      </c>
      <c r="B15" s="1117" t="s">
        <v>1449</v>
      </c>
      <c r="C15" s="947">
        <v>298809313974.85199</v>
      </c>
      <c r="D15" s="1118"/>
    </row>
  </sheetData>
  <mergeCells count="1">
    <mergeCell ref="A1:D1"/>
  </mergeCells>
  <pageMargins left="0.70866141732283472" right="0.70866141732283472" top="0.74803149606299213" bottom="0.74803149606299213" header="0.31496062992125984" footer="0.31496062992125984"/>
  <pageSetup paperSize="9" scale="95" fitToHeight="0" orientation="landscape" r:id="rId1"/>
  <headerFooter>
    <oddHeader>&amp;C&amp;"Calibri"&amp;10&amp;K000000Public&amp;1#_x000D_&amp;"Calibri"&amp;11&amp;K000000CS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List68">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546875" defaultRowHeight="14.4" x14ac:dyDescent="0.3"/>
  <cols>
    <col min="1" max="1" width="11.5546875" style="2"/>
    <col min="2" max="2" width="25.6640625" style="2" customWidth="1"/>
    <col min="3" max="3" width="31.44140625" style="2" customWidth="1"/>
    <col min="4" max="4" width="20.5546875" style="2" customWidth="1"/>
    <col min="5" max="5" width="23.6640625" style="2" customWidth="1"/>
    <col min="6" max="6" width="26.44140625" style="2" customWidth="1"/>
    <col min="7" max="7" width="32" style="2" customWidth="1"/>
    <col min="8" max="8" width="26.88671875" style="2" customWidth="1"/>
    <col min="9" max="9" width="16.6640625" style="2" customWidth="1"/>
    <col min="10" max="16384" width="11.5546875" style="2"/>
  </cols>
  <sheetData>
    <row r="4" spans="1:9" ht="18.75" customHeight="1" x14ac:dyDescent="0.35">
      <c r="B4" s="666" t="s">
        <v>1359</v>
      </c>
      <c r="C4" s="389"/>
      <c r="D4" s="389"/>
      <c r="E4" s="389"/>
      <c r="F4" s="389"/>
      <c r="G4" s="389"/>
      <c r="H4" s="389"/>
    </row>
    <row r="5" spans="1:9" ht="18" x14ac:dyDescent="0.35">
      <c r="B5" s="390"/>
      <c r="C5" s="389"/>
      <c r="D5" s="389"/>
      <c r="E5" s="389"/>
      <c r="F5" s="389"/>
      <c r="G5" s="389"/>
      <c r="H5" s="389"/>
    </row>
    <row r="6" spans="1:9" ht="21" x14ac:dyDescent="0.4">
      <c r="B6" s="667" t="s">
        <v>1371</v>
      </c>
      <c r="C6" s="388"/>
      <c r="D6" s="191"/>
      <c r="E6" s="191"/>
      <c r="F6" s="191"/>
      <c r="G6" s="191"/>
      <c r="H6" s="191"/>
    </row>
    <row r="7" spans="1:9" s="387" customFormat="1" ht="15" customHeight="1" x14ac:dyDescent="0.3">
      <c r="A7" s="2"/>
      <c r="B7" s="1479" t="s">
        <v>1455</v>
      </c>
      <c r="C7" s="1479" t="s">
        <v>1372</v>
      </c>
      <c r="D7" s="1481" t="s">
        <v>1454</v>
      </c>
      <c r="E7" s="1482"/>
      <c r="F7" s="1479" t="s">
        <v>1453</v>
      </c>
      <c r="G7" s="1477" t="s">
        <v>1375</v>
      </c>
      <c r="H7" s="1479" t="s">
        <v>1452</v>
      </c>
      <c r="I7" s="1477" t="s">
        <v>1451</v>
      </c>
    </row>
    <row r="8" spans="1:9" s="384" customFormat="1" ht="41.4" x14ac:dyDescent="0.3">
      <c r="A8" s="2"/>
      <c r="B8" s="1480"/>
      <c r="C8" s="1480"/>
      <c r="D8" s="386"/>
      <c r="E8" s="385" t="s">
        <v>1450</v>
      </c>
      <c r="F8" s="1480"/>
      <c r="G8" s="1478" t="s">
        <v>1456</v>
      </c>
      <c r="H8" s="1480"/>
      <c r="I8" s="1478"/>
    </row>
    <row r="9" spans="1:9" x14ac:dyDescent="0.3">
      <c r="B9" s="383" t="s">
        <v>6</v>
      </c>
      <c r="C9" s="383" t="s">
        <v>7</v>
      </c>
      <c r="D9" s="382" t="s">
        <v>8</v>
      </c>
      <c r="E9" s="382" t="s">
        <v>43</v>
      </c>
      <c r="F9" s="382" t="s">
        <v>44</v>
      </c>
      <c r="G9" s="382" t="s">
        <v>164</v>
      </c>
      <c r="H9" s="382" t="s">
        <v>165</v>
      </c>
      <c r="I9" s="382" t="s">
        <v>199</v>
      </c>
    </row>
    <row r="10" spans="1:9" x14ac:dyDescent="0.3">
      <c r="B10" s="1474"/>
      <c r="C10" s="377" t="s">
        <v>1384</v>
      </c>
      <c r="D10" s="358"/>
      <c r="E10" s="375"/>
      <c r="F10" s="375"/>
      <c r="G10" s="375"/>
      <c r="H10" s="375"/>
      <c r="I10" s="375"/>
    </row>
    <row r="11" spans="1:9" x14ac:dyDescent="0.3">
      <c r="B11" s="1475"/>
      <c r="C11" s="378" t="s">
        <v>1385</v>
      </c>
      <c r="D11" s="358"/>
      <c r="E11" s="375"/>
      <c r="F11" s="375"/>
      <c r="G11" s="375"/>
      <c r="H11" s="375"/>
      <c r="I11" s="375"/>
    </row>
    <row r="12" spans="1:9" x14ac:dyDescent="0.3">
      <c r="B12" s="1475"/>
      <c r="C12" s="378" t="s">
        <v>1386</v>
      </c>
      <c r="D12" s="358"/>
      <c r="E12" s="375"/>
      <c r="F12" s="375"/>
      <c r="G12" s="375"/>
      <c r="H12" s="375"/>
      <c r="I12" s="375"/>
    </row>
    <row r="13" spans="1:9" x14ac:dyDescent="0.3">
      <c r="B13" s="1475"/>
      <c r="C13" s="377" t="s">
        <v>1387</v>
      </c>
      <c r="D13" s="358"/>
      <c r="E13" s="375"/>
      <c r="F13" s="375"/>
      <c r="G13" s="375"/>
      <c r="H13" s="375"/>
      <c r="I13" s="375"/>
    </row>
    <row r="14" spans="1:9" x14ac:dyDescent="0.3">
      <c r="B14" s="1475"/>
      <c r="C14" s="377" t="s">
        <v>1388</v>
      </c>
      <c r="D14" s="358"/>
      <c r="E14" s="375"/>
      <c r="F14" s="375"/>
      <c r="G14" s="375"/>
      <c r="H14" s="375"/>
      <c r="I14" s="375"/>
    </row>
    <row r="15" spans="1:9" x14ac:dyDescent="0.3">
      <c r="B15" s="1475"/>
      <c r="C15" s="377" t="s">
        <v>1389</v>
      </c>
      <c r="D15" s="375"/>
      <c r="E15" s="375"/>
      <c r="F15" s="375"/>
      <c r="G15" s="375"/>
      <c r="H15" s="375"/>
      <c r="I15" s="375"/>
    </row>
    <row r="16" spans="1:9" x14ac:dyDescent="0.3">
      <c r="B16" s="1475"/>
      <c r="C16" s="377" t="s">
        <v>1390</v>
      </c>
      <c r="D16" s="375"/>
      <c r="E16" s="375"/>
      <c r="F16" s="375"/>
      <c r="G16" s="375"/>
      <c r="H16" s="375"/>
      <c r="I16" s="375"/>
    </row>
    <row r="17" spans="1:9" x14ac:dyDescent="0.3">
      <c r="B17" s="1475"/>
      <c r="C17" s="378" t="s">
        <v>1391</v>
      </c>
      <c r="D17" s="375"/>
      <c r="E17" s="375"/>
      <c r="F17" s="375"/>
      <c r="G17" s="375"/>
      <c r="H17" s="375"/>
      <c r="I17" s="375"/>
    </row>
    <row r="18" spans="1:9" x14ac:dyDescent="0.3">
      <c r="B18" s="1475"/>
      <c r="C18" s="378" t="s">
        <v>1392</v>
      </c>
      <c r="D18" s="375"/>
      <c r="E18" s="375"/>
      <c r="F18" s="375"/>
      <c r="G18" s="375"/>
      <c r="H18" s="375"/>
      <c r="I18" s="375"/>
    </row>
    <row r="19" spans="1:9" x14ac:dyDescent="0.3">
      <c r="B19" s="1475"/>
      <c r="C19" s="377" t="s">
        <v>1393</v>
      </c>
      <c r="D19" s="375"/>
      <c r="E19" s="375"/>
      <c r="F19" s="375"/>
      <c r="G19" s="375"/>
      <c r="H19" s="375"/>
      <c r="I19" s="375"/>
    </row>
    <row r="20" spans="1:9" x14ac:dyDescent="0.3">
      <c r="B20" s="1475"/>
      <c r="C20" s="378" t="s">
        <v>1394</v>
      </c>
      <c r="D20" s="375"/>
      <c r="E20" s="375"/>
      <c r="F20" s="375"/>
      <c r="G20" s="375"/>
      <c r="H20" s="375"/>
      <c r="I20" s="375"/>
    </row>
    <row r="21" spans="1:9" x14ac:dyDescent="0.3">
      <c r="B21" s="1475"/>
      <c r="C21" s="378" t="s">
        <v>1395</v>
      </c>
      <c r="D21" s="375"/>
      <c r="E21" s="375"/>
      <c r="F21" s="375"/>
      <c r="G21" s="375"/>
      <c r="H21" s="375"/>
      <c r="I21" s="375"/>
    </row>
    <row r="22" spans="1:9" x14ac:dyDescent="0.3">
      <c r="B22" s="1475"/>
      <c r="C22" s="377" t="s">
        <v>1396</v>
      </c>
      <c r="D22" s="375"/>
      <c r="E22" s="375"/>
      <c r="F22" s="375"/>
      <c r="G22" s="375"/>
      <c r="H22" s="375"/>
      <c r="I22" s="375"/>
    </row>
    <row r="23" spans="1:9" x14ac:dyDescent="0.3">
      <c r="B23" s="1475"/>
      <c r="C23" s="378" t="s">
        <v>1397</v>
      </c>
      <c r="D23" s="375"/>
      <c r="E23" s="375"/>
      <c r="F23" s="375"/>
      <c r="G23" s="375"/>
      <c r="H23" s="375"/>
      <c r="I23" s="375"/>
    </row>
    <row r="24" spans="1:9" x14ac:dyDescent="0.3">
      <c r="B24" s="1475"/>
      <c r="C24" s="379" t="s">
        <v>1398</v>
      </c>
      <c r="D24" s="375"/>
      <c r="E24" s="375"/>
      <c r="F24" s="375"/>
      <c r="G24" s="375"/>
      <c r="H24" s="375"/>
      <c r="I24" s="375"/>
    </row>
    <row r="25" spans="1:9" x14ac:dyDescent="0.3">
      <c r="B25" s="1475"/>
      <c r="C25" s="378" t="s">
        <v>1399</v>
      </c>
      <c r="D25" s="375"/>
      <c r="E25" s="375"/>
      <c r="F25" s="375"/>
      <c r="G25" s="375"/>
      <c r="H25" s="375"/>
      <c r="I25" s="375"/>
    </row>
    <row r="26" spans="1:9" x14ac:dyDescent="0.3">
      <c r="B26" s="1476"/>
      <c r="C26" s="377" t="s">
        <v>1400</v>
      </c>
      <c r="D26" s="375"/>
      <c r="E26" s="375"/>
      <c r="F26" s="375"/>
      <c r="G26" s="375"/>
      <c r="H26" s="375"/>
      <c r="I26" s="375"/>
    </row>
    <row r="27" spans="1:9" x14ac:dyDescent="0.3">
      <c r="B27" s="111"/>
      <c r="C27" s="111"/>
      <c r="D27" s="111"/>
      <c r="E27" s="111"/>
      <c r="F27" s="111"/>
      <c r="G27" s="111"/>
      <c r="H27" s="111"/>
      <c r="I27" s="111"/>
    </row>
    <row r="28" spans="1:9" x14ac:dyDescent="0.3">
      <c r="B28" s="111"/>
      <c r="C28" s="111"/>
      <c r="D28" s="111"/>
      <c r="E28" s="111"/>
      <c r="F28" s="111"/>
      <c r="G28" s="111"/>
      <c r="H28" s="111"/>
      <c r="I28" s="111"/>
    </row>
    <row r="30" spans="1:9" x14ac:dyDescent="0.3">
      <c r="B30" s="667" t="s">
        <v>1403</v>
      </c>
    </row>
    <row r="31" spans="1:9" s="387" customFormat="1" ht="15" customHeight="1" x14ac:dyDescent="0.3">
      <c r="A31" s="2"/>
      <c r="B31" s="1479" t="s">
        <v>1455</v>
      </c>
      <c r="C31" s="1479" t="s">
        <v>1372</v>
      </c>
      <c r="D31" s="1481" t="s">
        <v>1454</v>
      </c>
      <c r="E31" s="1482"/>
      <c r="F31" s="1479" t="s">
        <v>1453</v>
      </c>
      <c r="G31" s="1483" t="s">
        <v>1375</v>
      </c>
      <c r="H31" s="1477" t="s">
        <v>1452</v>
      </c>
      <c r="I31" s="1477" t="s">
        <v>1451</v>
      </c>
    </row>
    <row r="32" spans="1:9" s="384" customFormat="1" ht="41.4" x14ac:dyDescent="0.3">
      <c r="A32" s="2"/>
      <c r="B32" s="1480"/>
      <c r="C32" s="1480"/>
      <c r="D32" s="386"/>
      <c r="E32" s="385" t="s">
        <v>1450</v>
      </c>
      <c r="F32" s="1480"/>
      <c r="G32" s="1484"/>
      <c r="H32" s="1478"/>
      <c r="I32" s="1478"/>
    </row>
    <row r="33" spans="2:9" x14ac:dyDescent="0.3">
      <c r="B33" s="383" t="s">
        <v>6</v>
      </c>
      <c r="C33" s="383" t="s">
        <v>7</v>
      </c>
      <c r="D33" s="382" t="s">
        <v>8</v>
      </c>
      <c r="E33" s="382" t="s">
        <v>43</v>
      </c>
      <c r="F33" s="382" t="s">
        <v>44</v>
      </c>
      <c r="G33" s="381" t="s">
        <v>164</v>
      </c>
      <c r="H33" s="380" t="s">
        <v>165</v>
      </c>
      <c r="I33" s="380" t="s">
        <v>199</v>
      </c>
    </row>
    <row r="34" spans="2:9" x14ac:dyDescent="0.3">
      <c r="B34" s="1474"/>
      <c r="C34" s="377" t="s">
        <v>1384</v>
      </c>
      <c r="D34" s="358"/>
      <c r="E34" s="375"/>
      <c r="F34" s="375"/>
      <c r="G34" s="375"/>
      <c r="H34" s="375"/>
      <c r="I34" s="375"/>
    </row>
    <row r="35" spans="2:9" x14ac:dyDescent="0.3">
      <c r="B35" s="1475"/>
      <c r="C35" s="378" t="s">
        <v>1385</v>
      </c>
      <c r="D35" s="358"/>
      <c r="E35" s="375"/>
      <c r="F35" s="375"/>
      <c r="G35" s="375"/>
      <c r="H35" s="375"/>
      <c r="I35" s="375"/>
    </row>
    <row r="36" spans="2:9" x14ac:dyDescent="0.3">
      <c r="B36" s="1475"/>
      <c r="C36" s="378" t="s">
        <v>1386</v>
      </c>
      <c r="D36" s="358"/>
      <c r="E36" s="375"/>
      <c r="F36" s="375"/>
      <c r="G36" s="375"/>
      <c r="H36" s="375"/>
      <c r="I36" s="375"/>
    </row>
    <row r="37" spans="2:9" x14ac:dyDescent="0.3">
      <c r="B37" s="1475"/>
      <c r="C37" s="377" t="s">
        <v>1387</v>
      </c>
      <c r="D37" s="358"/>
      <c r="E37" s="375"/>
      <c r="F37" s="375"/>
      <c r="G37" s="375"/>
      <c r="H37" s="375"/>
      <c r="I37" s="375"/>
    </row>
    <row r="38" spans="2:9" x14ac:dyDescent="0.3">
      <c r="B38" s="1475"/>
      <c r="C38" s="377" t="s">
        <v>1388</v>
      </c>
      <c r="D38" s="358"/>
      <c r="E38" s="375"/>
      <c r="F38" s="375"/>
      <c r="G38" s="375"/>
      <c r="H38" s="375"/>
      <c r="I38" s="375"/>
    </row>
    <row r="39" spans="2:9" x14ac:dyDescent="0.3">
      <c r="B39" s="1475"/>
      <c r="C39" s="377" t="s">
        <v>1389</v>
      </c>
      <c r="D39" s="375"/>
      <c r="E39" s="375"/>
      <c r="F39" s="375"/>
      <c r="G39" s="375"/>
      <c r="H39" s="375"/>
      <c r="I39" s="375"/>
    </row>
    <row r="40" spans="2:9" x14ac:dyDescent="0.3">
      <c r="B40" s="1475"/>
      <c r="C40" s="377" t="s">
        <v>1390</v>
      </c>
      <c r="D40" s="375"/>
      <c r="E40" s="375"/>
      <c r="F40" s="375"/>
      <c r="G40" s="375"/>
      <c r="H40" s="375"/>
      <c r="I40" s="375"/>
    </row>
    <row r="41" spans="2:9" x14ac:dyDescent="0.3">
      <c r="B41" s="1475"/>
      <c r="C41" s="378" t="s">
        <v>1391</v>
      </c>
      <c r="D41" s="375"/>
      <c r="E41" s="375"/>
      <c r="F41" s="375"/>
      <c r="G41" s="375"/>
      <c r="H41" s="375"/>
      <c r="I41" s="375"/>
    </row>
    <row r="42" spans="2:9" x14ac:dyDescent="0.3">
      <c r="B42" s="1475"/>
      <c r="C42" s="378" t="s">
        <v>1392</v>
      </c>
      <c r="D42" s="375"/>
      <c r="E42" s="375"/>
      <c r="F42" s="375"/>
      <c r="G42" s="375"/>
      <c r="H42" s="375"/>
      <c r="I42" s="375"/>
    </row>
    <row r="43" spans="2:9" x14ac:dyDescent="0.3">
      <c r="B43" s="1475"/>
      <c r="C43" s="377" t="s">
        <v>1393</v>
      </c>
      <c r="D43" s="375"/>
      <c r="E43" s="375"/>
      <c r="F43" s="375"/>
      <c r="G43" s="375"/>
      <c r="H43" s="375"/>
      <c r="I43" s="375"/>
    </row>
    <row r="44" spans="2:9" x14ac:dyDescent="0.3">
      <c r="B44" s="1475"/>
      <c r="C44" s="378" t="s">
        <v>1394</v>
      </c>
      <c r="D44" s="375"/>
      <c r="E44" s="375"/>
      <c r="F44" s="375"/>
      <c r="G44" s="375"/>
      <c r="H44" s="375"/>
      <c r="I44" s="375"/>
    </row>
    <row r="45" spans="2:9" x14ac:dyDescent="0.3">
      <c r="B45" s="1475"/>
      <c r="C45" s="378" t="s">
        <v>1395</v>
      </c>
      <c r="D45" s="375"/>
      <c r="E45" s="375"/>
      <c r="F45" s="375"/>
      <c r="G45" s="375"/>
      <c r="H45" s="375"/>
      <c r="I45" s="375"/>
    </row>
    <row r="46" spans="2:9" x14ac:dyDescent="0.3">
      <c r="B46" s="1475"/>
      <c r="C46" s="377" t="s">
        <v>1396</v>
      </c>
      <c r="D46" s="375"/>
      <c r="E46" s="375"/>
      <c r="F46" s="375"/>
      <c r="G46" s="375"/>
      <c r="H46" s="375"/>
      <c r="I46" s="375"/>
    </row>
    <row r="47" spans="2:9" x14ac:dyDescent="0.3">
      <c r="B47" s="1475"/>
      <c r="C47" s="378" t="s">
        <v>1397</v>
      </c>
      <c r="D47" s="375"/>
      <c r="E47" s="375"/>
      <c r="F47" s="375"/>
      <c r="G47" s="375"/>
      <c r="H47" s="375"/>
      <c r="I47" s="375"/>
    </row>
    <row r="48" spans="2:9" x14ac:dyDescent="0.3">
      <c r="B48" s="1475"/>
      <c r="C48" s="379" t="s">
        <v>1398</v>
      </c>
      <c r="D48" s="375"/>
      <c r="E48" s="375"/>
      <c r="F48" s="375"/>
      <c r="G48" s="375"/>
      <c r="H48" s="375"/>
      <c r="I48" s="375"/>
    </row>
    <row r="49" spans="2:9" x14ac:dyDescent="0.3">
      <c r="B49" s="1475"/>
      <c r="C49" s="378" t="s">
        <v>1399</v>
      </c>
      <c r="D49" s="375"/>
      <c r="E49" s="375"/>
      <c r="F49" s="375"/>
      <c r="G49" s="375"/>
      <c r="H49" s="375"/>
      <c r="I49" s="375"/>
    </row>
    <row r="50" spans="2:9" x14ac:dyDescent="0.3">
      <c r="B50" s="1476"/>
      <c r="C50" s="377" t="s">
        <v>1400</v>
      </c>
      <c r="D50" s="375"/>
      <c r="E50" s="375"/>
      <c r="F50" s="375"/>
      <c r="G50" s="375"/>
      <c r="H50" s="375"/>
      <c r="I50" s="37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0" orientation="landscape" cellComments="asDisplayed" r:id="rId1"/>
  <headerFooter>
    <oddHeader>&amp;C&amp;"Calibri"&amp;10&amp;K000000Public&amp;1#_x000D_&amp;"Calibri"&amp;11&amp;K000000CS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List69">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546875" defaultRowHeight="14.4" x14ac:dyDescent="0.3"/>
  <cols>
    <col min="1" max="1" width="11.5546875" style="2"/>
    <col min="2" max="2" width="25.6640625" style="2" customWidth="1"/>
    <col min="3" max="3" width="31.44140625" style="2" customWidth="1"/>
    <col min="4" max="4" width="21.44140625" style="2" customWidth="1"/>
    <col min="5" max="5" width="20.33203125" style="2" customWidth="1"/>
    <col min="6" max="6" width="26.44140625" style="2" customWidth="1"/>
    <col min="7" max="7" width="32" style="2" customWidth="1"/>
    <col min="8" max="8" width="17.88671875" style="2" customWidth="1"/>
    <col min="9" max="9" width="18.5546875" style="2" customWidth="1"/>
    <col min="10" max="16384" width="11.5546875" style="2"/>
  </cols>
  <sheetData>
    <row r="2" spans="1:9" ht="18" x14ac:dyDescent="0.35">
      <c r="B2" s="668" t="s">
        <v>1360</v>
      </c>
      <c r="C2" s="389"/>
      <c r="D2" s="389"/>
      <c r="E2" s="389"/>
      <c r="F2" s="389"/>
      <c r="G2" s="389"/>
    </row>
    <row r="3" spans="1:9" ht="33.75" customHeight="1" x14ac:dyDescent="0.4">
      <c r="B3" s="748" t="s">
        <v>1371</v>
      </c>
      <c r="C3" s="388"/>
      <c r="D3" s="191"/>
      <c r="E3" s="191"/>
      <c r="F3" s="191"/>
      <c r="G3" s="191"/>
    </row>
    <row r="4" spans="1:9" s="387" customFormat="1" ht="15" customHeight="1" x14ac:dyDescent="0.3">
      <c r="A4" s="2"/>
      <c r="B4" s="1479" t="s">
        <v>1455</v>
      </c>
      <c r="C4" s="1479" t="s">
        <v>1372</v>
      </c>
      <c r="D4" s="1479" t="s">
        <v>1457</v>
      </c>
      <c r="E4" s="1481" t="s">
        <v>1454</v>
      </c>
      <c r="F4" s="1482"/>
      <c r="G4" s="1479" t="s">
        <v>1453</v>
      </c>
      <c r="H4" s="1479" t="s">
        <v>1452</v>
      </c>
      <c r="I4" s="1477" t="s">
        <v>1451</v>
      </c>
    </row>
    <row r="5" spans="1:9" s="384" customFormat="1" ht="53.25" customHeight="1" x14ac:dyDescent="0.3">
      <c r="A5" s="2"/>
      <c r="B5" s="1480"/>
      <c r="C5" s="1480"/>
      <c r="D5" s="1480"/>
      <c r="E5" s="386"/>
      <c r="F5" s="385" t="s">
        <v>1450</v>
      </c>
      <c r="G5" s="1480"/>
      <c r="H5" s="1480"/>
      <c r="I5" s="1478"/>
    </row>
    <row r="6" spans="1:9" x14ac:dyDescent="0.3">
      <c r="B6" s="383" t="s">
        <v>6</v>
      </c>
      <c r="C6" s="383" t="s">
        <v>7</v>
      </c>
      <c r="D6" s="383" t="s">
        <v>8</v>
      </c>
      <c r="E6" s="382" t="s">
        <v>43</v>
      </c>
      <c r="F6" s="382" t="s">
        <v>44</v>
      </c>
      <c r="G6" s="382" t="s">
        <v>164</v>
      </c>
      <c r="H6" s="382" t="s">
        <v>165</v>
      </c>
      <c r="I6" s="382" t="s">
        <v>199</v>
      </c>
    </row>
    <row r="7" spans="1:9" x14ac:dyDescent="0.3">
      <c r="B7" s="1474"/>
      <c r="C7" s="377"/>
      <c r="D7" s="377"/>
      <c r="E7" s="358"/>
      <c r="F7" s="375"/>
      <c r="G7" s="375"/>
      <c r="H7" s="375"/>
      <c r="I7" s="375"/>
    </row>
    <row r="8" spans="1:9" x14ac:dyDescent="0.3">
      <c r="B8" s="1475"/>
      <c r="C8" s="378"/>
      <c r="D8" s="378"/>
      <c r="E8" s="358"/>
      <c r="F8" s="375"/>
      <c r="G8" s="375"/>
      <c r="H8" s="375"/>
      <c r="I8" s="375"/>
    </row>
    <row r="9" spans="1:9" x14ac:dyDescent="0.3">
      <c r="B9" s="1475"/>
      <c r="C9" s="378"/>
      <c r="D9" s="378"/>
      <c r="E9" s="358"/>
      <c r="F9" s="375"/>
      <c r="G9" s="375"/>
      <c r="H9" s="375"/>
      <c r="I9" s="375"/>
    </row>
    <row r="10" spans="1:9" x14ac:dyDescent="0.3">
      <c r="B10" s="1475"/>
      <c r="C10" s="377"/>
      <c r="D10" s="377"/>
      <c r="E10" s="358"/>
      <c r="F10" s="375"/>
      <c r="G10" s="375"/>
      <c r="H10" s="375"/>
      <c r="I10" s="375"/>
    </row>
    <row r="11" spans="1:9" x14ac:dyDescent="0.3">
      <c r="B11" s="1475"/>
      <c r="C11" s="377"/>
      <c r="D11" s="377"/>
      <c r="E11" s="358"/>
      <c r="F11" s="375"/>
      <c r="G11" s="375"/>
      <c r="H11" s="375"/>
      <c r="I11" s="375"/>
    </row>
    <row r="12" spans="1:9" x14ac:dyDescent="0.3">
      <c r="B12" s="1475"/>
      <c r="C12" s="377"/>
      <c r="D12" s="377"/>
      <c r="E12" s="375"/>
      <c r="F12" s="375"/>
      <c r="G12" s="375"/>
      <c r="H12" s="375"/>
      <c r="I12" s="375"/>
    </row>
    <row r="13" spans="1:9" x14ac:dyDescent="0.3">
      <c r="B13" s="1475"/>
      <c r="C13" s="377"/>
      <c r="D13" s="377"/>
      <c r="E13" s="375"/>
      <c r="F13" s="375"/>
      <c r="G13" s="375"/>
      <c r="H13" s="375"/>
      <c r="I13" s="375"/>
    </row>
    <row r="14" spans="1:9" x14ac:dyDescent="0.3">
      <c r="B14" s="1476"/>
      <c r="C14" s="378"/>
      <c r="D14" s="378"/>
      <c r="E14" s="375"/>
      <c r="F14" s="375"/>
      <c r="G14" s="375"/>
      <c r="H14" s="375"/>
      <c r="I14" s="375"/>
    </row>
    <row r="15" spans="1:9" x14ac:dyDescent="0.3">
      <c r="B15" s="111"/>
      <c r="C15" s="111"/>
      <c r="D15" s="111"/>
      <c r="E15" s="111"/>
      <c r="F15" s="111"/>
      <c r="G15" s="111"/>
      <c r="H15" s="111"/>
      <c r="I15" s="111"/>
    </row>
    <row r="16" spans="1:9" x14ac:dyDescent="0.3">
      <c r="B16" s="111"/>
      <c r="C16" s="111"/>
      <c r="D16" s="111"/>
      <c r="E16" s="111"/>
      <c r="F16" s="111"/>
      <c r="G16" s="111"/>
      <c r="H16" s="111"/>
      <c r="I16" s="111"/>
    </row>
    <row r="18" spans="1:9" ht="28.5" customHeight="1" x14ac:dyDescent="0.3">
      <c r="B18" s="748" t="s">
        <v>1403</v>
      </c>
    </row>
    <row r="19" spans="1:9" s="387" customFormat="1" ht="15" customHeight="1" x14ac:dyDescent="0.3">
      <c r="A19" s="2"/>
      <c r="B19" s="1479" t="s">
        <v>1455</v>
      </c>
      <c r="C19" s="1479" t="s">
        <v>1372</v>
      </c>
      <c r="D19" s="1479" t="s">
        <v>1457</v>
      </c>
      <c r="E19" s="1481" t="s">
        <v>1454</v>
      </c>
      <c r="F19" s="1482"/>
      <c r="G19" s="1479" t="s">
        <v>1453</v>
      </c>
      <c r="H19" s="1479" t="s">
        <v>1452</v>
      </c>
      <c r="I19" s="1477" t="s">
        <v>1451</v>
      </c>
    </row>
    <row r="20" spans="1:9" s="384" customFormat="1" ht="57" customHeight="1" x14ac:dyDescent="0.3">
      <c r="A20" s="2"/>
      <c r="B20" s="1480"/>
      <c r="C20" s="1480"/>
      <c r="D20" s="1480"/>
      <c r="E20" s="386"/>
      <c r="F20" s="385" t="s">
        <v>1450</v>
      </c>
      <c r="G20" s="1480"/>
      <c r="H20" s="1480"/>
      <c r="I20" s="1478"/>
    </row>
    <row r="21" spans="1:9" x14ac:dyDescent="0.3">
      <c r="B21" s="383" t="s">
        <v>6</v>
      </c>
      <c r="C21" s="383" t="s">
        <v>7</v>
      </c>
      <c r="D21" s="383" t="s">
        <v>8</v>
      </c>
      <c r="E21" s="382" t="s">
        <v>43</v>
      </c>
      <c r="F21" s="382" t="s">
        <v>44</v>
      </c>
      <c r="G21" s="382" t="s">
        <v>164</v>
      </c>
      <c r="H21" s="382" t="s">
        <v>165</v>
      </c>
      <c r="I21" s="382" t="s">
        <v>199</v>
      </c>
    </row>
    <row r="22" spans="1:9" x14ac:dyDescent="0.3">
      <c r="B22" s="1474"/>
      <c r="C22" s="377"/>
      <c r="D22" s="377"/>
      <c r="E22" s="358"/>
      <c r="F22" s="375"/>
      <c r="G22" s="375"/>
      <c r="H22" s="375"/>
      <c r="I22" s="375"/>
    </row>
    <row r="23" spans="1:9" x14ac:dyDescent="0.3">
      <c r="B23" s="1475"/>
      <c r="C23" s="378"/>
      <c r="D23" s="378"/>
      <c r="E23" s="358"/>
      <c r="F23" s="375"/>
      <c r="G23" s="375"/>
      <c r="H23" s="375"/>
      <c r="I23" s="375"/>
    </row>
    <row r="24" spans="1:9" x14ac:dyDescent="0.3">
      <c r="B24" s="1475"/>
      <c r="C24" s="378"/>
      <c r="D24" s="378"/>
      <c r="E24" s="358"/>
      <c r="F24" s="375"/>
      <c r="G24" s="375"/>
      <c r="H24" s="375"/>
      <c r="I24" s="375"/>
    </row>
    <row r="25" spans="1:9" x14ac:dyDescent="0.3">
      <c r="B25" s="1475"/>
      <c r="C25" s="377"/>
      <c r="D25" s="377"/>
      <c r="E25" s="358"/>
      <c r="F25" s="375"/>
      <c r="G25" s="375"/>
      <c r="H25" s="375"/>
      <c r="I25" s="375"/>
    </row>
    <row r="26" spans="1:9" x14ac:dyDescent="0.3">
      <c r="B26" s="1475"/>
      <c r="C26" s="377"/>
      <c r="D26" s="377"/>
      <c r="E26" s="358"/>
      <c r="F26" s="375"/>
      <c r="G26" s="375"/>
      <c r="H26" s="375"/>
      <c r="I26" s="375"/>
    </row>
    <row r="27" spans="1:9" x14ac:dyDescent="0.3">
      <c r="B27" s="1475"/>
      <c r="C27" s="377"/>
      <c r="D27" s="377"/>
      <c r="E27" s="375"/>
      <c r="F27" s="375"/>
      <c r="G27" s="375"/>
      <c r="H27" s="375"/>
      <c r="I27" s="375"/>
    </row>
    <row r="28" spans="1:9" x14ac:dyDescent="0.3">
      <c r="B28" s="1475"/>
      <c r="C28" s="377"/>
      <c r="D28" s="377"/>
      <c r="E28" s="375"/>
      <c r="F28" s="375"/>
      <c r="G28" s="375"/>
      <c r="H28" s="375"/>
      <c r="I28" s="375"/>
    </row>
    <row r="29" spans="1:9" x14ac:dyDescent="0.3">
      <c r="B29" s="1476"/>
      <c r="C29" s="378"/>
      <c r="D29" s="378"/>
      <c r="E29" s="375"/>
      <c r="F29" s="375"/>
      <c r="G29" s="375"/>
      <c r="H29" s="375"/>
      <c r="I29" s="37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&amp;C&amp;"Calibri"&amp;10&amp;K000000Public&amp;1#_x000D_&amp;"Calibri"&amp;11&amp;K000000CS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7F941-23D0-4EF7-8278-0FF97FED5D82}">
  <sheetPr codeName="List7">
    <tabColor rgb="FF92D050"/>
  </sheetPr>
  <dimension ref="A1:G44"/>
  <sheetViews>
    <sheetView showGridLines="0" view="pageLayout" zoomScale="115" zoomScaleNormal="120" zoomScalePageLayoutView="115" workbookViewId="0">
      <selection activeCell="F12" sqref="F12"/>
    </sheetView>
  </sheetViews>
  <sheetFormatPr defaultColWidth="9.109375" defaultRowHeight="14.4" x14ac:dyDescent="0.3"/>
  <cols>
    <col min="1" max="1" width="1" style="28" customWidth="1"/>
    <col min="2" max="2" width="7.88671875" style="28" customWidth="1"/>
    <col min="3" max="3" width="64.44140625" style="28" customWidth="1"/>
    <col min="4" max="5" width="14.6640625" style="28" bestFit="1" customWidth="1"/>
    <col min="6" max="6" width="16.5546875" style="28" customWidth="1"/>
    <col min="7" max="7" width="9.109375" style="28" customWidth="1"/>
    <col min="8" max="16384" width="9.109375" style="28"/>
  </cols>
  <sheetData>
    <row r="1" spans="1:6" x14ac:dyDescent="0.3">
      <c r="A1" s="27"/>
      <c r="B1" s="27"/>
      <c r="C1" s="27"/>
      <c r="D1" s="27"/>
      <c r="E1" s="27"/>
      <c r="F1" s="27"/>
    </row>
    <row r="2" spans="1:6" x14ac:dyDescent="0.3">
      <c r="A2" s="27"/>
      <c r="B2" s="275" t="s">
        <v>3</v>
      </c>
    </row>
    <row r="3" spans="1:6" x14ac:dyDescent="0.3">
      <c r="A3" s="27"/>
    </row>
    <row r="4" spans="1:6" x14ac:dyDescent="0.3">
      <c r="A4" s="27"/>
    </row>
    <row r="5" spans="1:6" ht="28.8" x14ac:dyDescent="0.3">
      <c r="A5" s="27"/>
      <c r="B5" s="1194"/>
      <c r="C5" s="1195"/>
      <c r="D5" s="1198" t="s">
        <v>4</v>
      </c>
      <c r="E5" s="1198"/>
      <c r="F5" s="819" t="s">
        <v>5</v>
      </c>
    </row>
    <row r="6" spans="1:6" x14ac:dyDescent="0.3">
      <c r="A6" s="27"/>
      <c r="B6" s="1194"/>
      <c r="C6" s="1195"/>
      <c r="D6" s="819" t="s">
        <v>6</v>
      </c>
      <c r="E6" s="819" t="s">
        <v>7</v>
      </c>
      <c r="F6" s="819" t="s">
        <v>8</v>
      </c>
    </row>
    <row r="7" spans="1:6" x14ac:dyDescent="0.3">
      <c r="A7" s="27"/>
      <c r="B7" s="1196"/>
      <c r="C7" s="1197"/>
      <c r="D7" s="819" t="s">
        <v>9</v>
      </c>
      <c r="E7" s="819" t="s">
        <v>10</v>
      </c>
      <c r="F7" s="819" t="s">
        <v>9</v>
      </c>
    </row>
    <row r="8" spans="1:6" x14ac:dyDescent="0.3">
      <c r="A8" s="27"/>
      <c r="B8" s="819">
        <v>1</v>
      </c>
      <c r="C8" s="24" t="s">
        <v>11</v>
      </c>
      <c r="D8" s="856">
        <v>36671328.364779435</v>
      </c>
      <c r="E8" s="856">
        <v>36446636.953198917</v>
      </c>
      <c r="F8" s="856">
        <f>D8*0.08</f>
        <v>2933706.2691823547</v>
      </c>
    </row>
    <row r="9" spans="1:6" x14ac:dyDescent="0.3">
      <c r="A9" s="27"/>
      <c r="B9" s="819">
        <v>2</v>
      </c>
      <c r="C9" s="29" t="s">
        <v>12</v>
      </c>
      <c r="D9" s="856">
        <v>13380387.298555592</v>
      </c>
      <c r="E9" s="856">
        <v>14192172.800574286</v>
      </c>
      <c r="F9" s="856">
        <f t="shared" ref="F9:F18" si="0">D9*0.08</f>
        <v>1070430.9838844475</v>
      </c>
    </row>
    <row r="10" spans="1:6" x14ac:dyDescent="0.3">
      <c r="A10" s="27"/>
      <c r="B10" s="819">
        <v>3</v>
      </c>
      <c r="C10" s="29" t="s">
        <v>121</v>
      </c>
      <c r="D10" s="856">
        <v>4.4999999999999999E-4</v>
      </c>
      <c r="E10" s="856">
        <v>4.4999999999999999E-4</v>
      </c>
      <c r="F10" s="856">
        <f t="shared" si="0"/>
        <v>3.6000000000000001E-5</v>
      </c>
    </row>
    <row r="11" spans="1:6" x14ac:dyDescent="0.3">
      <c r="A11" s="27"/>
      <c r="B11" s="819">
        <v>4</v>
      </c>
      <c r="C11" s="29" t="s">
        <v>13</v>
      </c>
      <c r="D11" s="856">
        <f>SUM(D12:D13)</f>
        <v>4.6430000000000001E-4</v>
      </c>
      <c r="E11" s="856">
        <f>SUM(E12:E13)</f>
        <v>3.0459999999999998E-4</v>
      </c>
      <c r="F11" s="856">
        <f t="shared" si="0"/>
        <v>3.7144000000000002E-5</v>
      </c>
    </row>
    <row r="12" spans="1:6" x14ac:dyDescent="0.3">
      <c r="A12" s="27"/>
      <c r="B12" s="819" t="s">
        <v>14</v>
      </c>
      <c r="C12" s="29" t="s">
        <v>15</v>
      </c>
      <c r="D12" s="856">
        <v>0</v>
      </c>
      <c r="E12" s="856">
        <v>0</v>
      </c>
      <c r="F12" s="856">
        <f t="shared" si="0"/>
        <v>0</v>
      </c>
    </row>
    <row r="13" spans="1:6" x14ac:dyDescent="0.3">
      <c r="A13" s="27"/>
      <c r="B13" s="819">
        <v>5</v>
      </c>
      <c r="C13" s="29" t="s">
        <v>122</v>
      </c>
      <c r="D13" s="856">
        <v>4.6430000000000001E-4</v>
      </c>
      <c r="E13" s="856">
        <v>3.0459999999999998E-4</v>
      </c>
      <c r="F13" s="856">
        <f t="shared" si="0"/>
        <v>3.7144000000000002E-5</v>
      </c>
    </row>
    <row r="14" spans="1:6" x14ac:dyDescent="0.3">
      <c r="A14" s="27"/>
      <c r="B14" s="819">
        <v>6</v>
      </c>
      <c r="C14" s="24" t="s">
        <v>16</v>
      </c>
      <c r="D14" s="856">
        <v>1936315.743392</v>
      </c>
      <c r="E14" s="856">
        <v>2371914.2328840001</v>
      </c>
      <c r="F14" s="856">
        <f t="shared" si="0"/>
        <v>154905.25947136001</v>
      </c>
    </row>
    <row r="15" spans="1:6" x14ac:dyDescent="0.3">
      <c r="A15" s="27"/>
      <c r="B15" s="819">
        <v>7</v>
      </c>
      <c r="C15" s="29" t="s">
        <v>12</v>
      </c>
      <c r="D15" s="856">
        <v>27131.247392000001</v>
      </c>
      <c r="E15" s="856">
        <v>30131.981884000001</v>
      </c>
      <c r="F15" s="856">
        <f t="shared" si="0"/>
        <v>2170.49979136</v>
      </c>
    </row>
    <row r="16" spans="1:6" x14ac:dyDescent="0.3">
      <c r="A16" s="27"/>
      <c r="B16" s="819">
        <v>8</v>
      </c>
      <c r="C16" s="29" t="s">
        <v>17</v>
      </c>
      <c r="D16" s="856">
        <v>0</v>
      </c>
      <c r="E16" s="856">
        <v>0</v>
      </c>
      <c r="F16" s="856">
        <f t="shared" si="0"/>
        <v>0</v>
      </c>
    </row>
    <row r="17" spans="1:7" x14ac:dyDescent="0.3">
      <c r="A17" s="27"/>
      <c r="B17" s="819" t="s">
        <v>18</v>
      </c>
      <c r="C17" s="29" t="s">
        <v>19</v>
      </c>
      <c r="D17" s="856">
        <v>0</v>
      </c>
      <c r="E17" s="856">
        <v>0</v>
      </c>
      <c r="F17" s="856">
        <f t="shared" si="0"/>
        <v>0</v>
      </c>
      <c r="G17" s="30"/>
    </row>
    <row r="18" spans="1:7" x14ac:dyDescent="0.3">
      <c r="A18" s="27"/>
      <c r="B18" s="819" t="s">
        <v>20</v>
      </c>
      <c r="C18" s="29" t="s">
        <v>21</v>
      </c>
      <c r="D18" s="856">
        <v>1909184.496</v>
      </c>
      <c r="E18" s="856">
        <v>2341782.2510000002</v>
      </c>
      <c r="F18" s="856">
        <f t="shared" si="0"/>
        <v>152734.75968000002</v>
      </c>
    </row>
    <row r="19" spans="1:7" x14ac:dyDescent="0.3">
      <c r="A19" s="27"/>
      <c r="B19" s="819">
        <v>9</v>
      </c>
      <c r="C19" s="29" t="s">
        <v>22</v>
      </c>
      <c r="D19" s="856"/>
      <c r="E19" s="856"/>
      <c r="F19" s="856"/>
    </row>
    <row r="20" spans="1:7" x14ac:dyDescent="0.3">
      <c r="A20" s="27"/>
      <c r="B20" s="819">
        <v>10</v>
      </c>
      <c r="C20" s="24" t="s">
        <v>23</v>
      </c>
      <c r="D20" s="857"/>
      <c r="E20" s="857"/>
      <c r="F20" s="857"/>
    </row>
    <row r="21" spans="1:7" x14ac:dyDescent="0.3">
      <c r="A21" s="27"/>
      <c r="B21" s="819">
        <v>11</v>
      </c>
      <c r="C21" s="24" t="s">
        <v>23</v>
      </c>
      <c r="D21" s="857"/>
      <c r="E21" s="857"/>
      <c r="F21" s="857"/>
    </row>
    <row r="22" spans="1:7" x14ac:dyDescent="0.3">
      <c r="A22" s="27"/>
      <c r="B22" s="819">
        <v>12</v>
      </c>
      <c r="C22" s="24" t="s">
        <v>23</v>
      </c>
      <c r="D22" s="857"/>
      <c r="E22" s="857"/>
      <c r="F22" s="857"/>
    </row>
    <row r="23" spans="1:7" x14ac:dyDescent="0.3">
      <c r="A23" s="27"/>
      <c r="B23" s="819">
        <v>13</v>
      </c>
      <c r="C23" s="24" t="s">
        <v>23</v>
      </c>
      <c r="D23" s="857"/>
      <c r="E23" s="857"/>
      <c r="F23" s="857"/>
    </row>
    <row r="24" spans="1:7" x14ac:dyDescent="0.3">
      <c r="A24" s="27"/>
      <c r="B24" s="819">
        <v>14</v>
      </c>
      <c r="C24" s="24" t="s">
        <v>23</v>
      </c>
      <c r="D24" s="857"/>
      <c r="E24" s="857"/>
      <c r="F24" s="857"/>
    </row>
    <row r="25" spans="1:7" x14ac:dyDescent="0.3">
      <c r="A25" s="27"/>
      <c r="B25" s="819">
        <v>15</v>
      </c>
      <c r="C25" s="24" t="s">
        <v>24</v>
      </c>
      <c r="D25" s="856">
        <v>0</v>
      </c>
      <c r="E25" s="856">
        <v>0</v>
      </c>
      <c r="F25" s="856">
        <f t="shared" ref="F25:F34" si="1">D25*0.08</f>
        <v>0</v>
      </c>
    </row>
    <row r="26" spans="1:7" ht="15" customHeight="1" x14ac:dyDescent="0.3">
      <c r="A26" s="27"/>
      <c r="B26" s="819">
        <v>16</v>
      </c>
      <c r="C26" s="24" t="s">
        <v>25</v>
      </c>
      <c r="D26" s="856">
        <v>0</v>
      </c>
      <c r="E26" s="856">
        <v>0</v>
      </c>
      <c r="F26" s="856">
        <f t="shared" si="1"/>
        <v>0</v>
      </c>
    </row>
    <row r="27" spans="1:7" x14ac:dyDescent="0.3">
      <c r="A27" s="27"/>
      <c r="B27" s="819">
        <v>17</v>
      </c>
      <c r="C27" s="29" t="s">
        <v>26</v>
      </c>
      <c r="D27" s="856">
        <v>0</v>
      </c>
      <c r="E27" s="856">
        <v>0</v>
      </c>
      <c r="F27" s="856">
        <f t="shared" si="1"/>
        <v>0</v>
      </c>
    </row>
    <row r="28" spans="1:7" x14ac:dyDescent="0.3">
      <c r="A28" s="27"/>
      <c r="B28" s="819">
        <v>18</v>
      </c>
      <c r="C28" s="29" t="s">
        <v>27</v>
      </c>
      <c r="D28" s="856">
        <v>0</v>
      </c>
      <c r="E28" s="856">
        <v>0</v>
      </c>
      <c r="F28" s="856">
        <f t="shared" si="1"/>
        <v>0</v>
      </c>
    </row>
    <row r="29" spans="1:7" x14ac:dyDescent="0.3">
      <c r="A29" s="27"/>
      <c r="B29" s="819">
        <v>19</v>
      </c>
      <c r="C29" s="29" t="s">
        <v>28</v>
      </c>
      <c r="D29" s="856">
        <v>0</v>
      </c>
      <c r="E29" s="856">
        <v>0</v>
      </c>
      <c r="F29" s="856">
        <f t="shared" si="1"/>
        <v>0</v>
      </c>
    </row>
    <row r="30" spans="1:7" x14ac:dyDescent="0.3">
      <c r="A30" s="27"/>
      <c r="B30" s="819" t="s">
        <v>29</v>
      </c>
      <c r="C30" s="29" t="s">
        <v>30</v>
      </c>
      <c r="D30" s="856">
        <v>0</v>
      </c>
      <c r="E30" s="856">
        <v>0</v>
      </c>
      <c r="F30" s="856">
        <f t="shared" si="1"/>
        <v>0</v>
      </c>
    </row>
    <row r="31" spans="1:7" x14ac:dyDescent="0.3">
      <c r="A31" s="27"/>
      <c r="B31" s="819">
        <v>20</v>
      </c>
      <c r="C31" s="24" t="s">
        <v>31</v>
      </c>
      <c r="D31" s="856">
        <v>481147.07817110402</v>
      </c>
      <c r="E31" s="856">
        <v>412697.20325569197</v>
      </c>
      <c r="F31" s="856">
        <f t="shared" si="1"/>
        <v>38491.766253688322</v>
      </c>
    </row>
    <row r="32" spans="1:7" x14ac:dyDescent="0.3">
      <c r="A32" s="27"/>
      <c r="B32" s="819">
        <v>21</v>
      </c>
      <c r="C32" s="29" t="s">
        <v>12</v>
      </c>
      <c r="D32" s="856">
        <v>481147.07817110402</v>
      </c>
      <c r="E32" s="856">
        <v>412697.20325569197</v>
      </c>
      <c r="F32" s="856">
        <f t="shared" si="1"/>
        <v>38491.766253688322</v>
      </c>
    </row>
    <row r="33" spans="1:6" x14ac:dyDescent="0.3">
      <c r="A33" s="27"/>
      <c r="B33" s="819">
        <v>22</v>
      </c>
      <c r="C33" s="29" t="s">
        <v>32</v>
      </c>
      <c r="D33" s="856">
        <v>0</v>
      </c>
      <c r="E33" s="856">
        <v>0</v>
      </c>
      <c r="F33" s="856">
        <f t="shared" si="1"/>
        <v>0</v>
      </c>
    </row>
    <row r="34" spans="1:6" x14ac:dyDescent="0.3">
      <c r="A34" s="27"/>
      <c r="B34" s="819" t="s">
        <v>33</v>
      </c>
      <c r="C34" s="24" t="s">
        <v>34</v>
      </c>
      <c r="D34" s="856">
        <v>0</v>
      </c>
      <c r="E34" s="856">
        <v>0</v>
      </c>
      <c r="F34" s="856">
        <f t="shared" si="1"/>
        <v>0</v>
      </c>
    </row>
    <row r="35" spans="1:6" x14ac:dyDescent="0.3">
      <c r="A35" s="27"/>
      <c r="B35" s="819">
        <v>23</v>
      </c>
      <c r="C35" s="24" t="s">
        <v>35</v>
      </c>
      <c r="D35" s="857"/>
      <c r="E35" s="857"/>
      <c r="F35" s="857"/>
    </row>
    <row r="36" spans="1:6" x14ac:dyDescent="0.3">
      <c r="A36" s="27"/>
      <c r="B36" s="819" t="s">
        <v>36</v>
      </c>
      <c r="C36" s="24" t="s">
        <v>37</v>
      </c>
      <c r="D36" s="856">
        <v>0</v>
      </c>
      <c r="E36" s="856">
        <v>0</v>
      </c>
      <c r="F36" s="856">
        <f t="shared" ref="F36:F39" si="2">D36*0.08</f>
        <v>0</v>
      </c>
    </row>
    <row r="37" spans="1:6" x14ac:dyDescent="0.3">
      <c r="A37" s="27"/>
      <c r="B37" s="819" t="s">
        <v>38</v>
      </c>
      <c r="C37" s="24" t="s">
        <v>12</v>
      </c>
      <c r="D37" s="856">
        <v>65519387.975000001</v>
      </c>
      <c r="E37" s="856">
        <v>64829727.094999999</v>
      </c>
      <c r="F37" s="856">
        <f t="shared" si="2"/>
        <v>5241551.0380000006</v>
      </c>
    </row>
    <row r="38" spans="1:6" x14ac:dyDescent="0.3">
      <c r="A38" s="27"/>
      <c r="B38" s="819" t="s">
        <v>39</v>
      </c>
      <c r="C38" s="24" t="s">
        <v>40</v>
      </c>
      <c r="D38" s="856">
        <v>0</v>
      </c>
      <c r="E38" s="856">
        <v>0</v>
      </c>
      <c r="F38" s="856">
        <f t="shared" si="2"/>
        <v>0</v>
      </c>
    </row>
    <row r="39" spans="1:6" ht="28.8" x14ac:dyDescent="0.3">
      <c r="A39" s="27"/>
      <c r="B39" s="819">
        <v>24</v>
      </c>
      <c r="C39" s="24" t="s">
        <v>41</v>
      </c>
      <c r="D39" s="856">
        <v>7736952.8315711152</v>
      </c>
      <c r="E39" s="856">
        <v>6251381.4929082068</v>
      </c>
      <c r="F39" s="856">
        <f t="shared" si="2"/>
        <v>618956.22652568924</v>
      </c>
    </row>
    <row r="40" spans="1:6" x14ac:dyDescent="0.3">
      <c r="A40" s="27"/>
      <c r="B40" s="819">
        <v>25</v>
      </c>
      <c r="C40" s="24" t="s">
        <v>23</v>
      </c>
      <c r="D40" s="857"/>
      <c r="E40" s="857"/>
      <c r="F40" s="857"/>
    </row>
    <row r="41" spans="1:6" x14ac:dyDescent="0.3">
      <c r="A41" s="27"/>
      <c r="B41" s="819">
        <v>26</v>
      </c>
      <c r="C41" s="24" t="s">
        <v>23</v>
      </c>
      <c r="D41" s="857"/>
      <c r="E41" s="857"/>
      <c r="F41" s="857"/>
    </row>
    <row r="42" spans="1:6" x14ac:dyDescent="0.3">
      <c r="A42" s="27"/>
      <c r="B42" s="819">
        <v>27</v>
      </c>
      <c r="C42" s="24" t="s">
        <v>23</v>
      </c>
      <c r="D42" s="857"/>
      <c r="E42" s="857"/>
      <c r="F42" s="857"/>
    </row>
    <row r="43" spans="1:6" x14ac:dyDescent="0.3">
      <c r="A43" s="27"/>
      <c r="B43" s="819">
        <v>28</v>
      </c>
      <c r="C43" s="24" t="s">
        <v>23</v>
      </c>
      <c r="D43" s="857"/>
      <c r="E43" s="857"/>
      <c r="F43" s="857"/>
    </row>
    <row r="44" spans="1:6" x14ac:dyDescent="0.3">
      <c r="A44" s="27"/>
      <c r="B44" s="817">
        <v>29</v>
      </c>
      <c r="C44" s="31" t="s">
        <v>42</v>
      </c>
      <c r="D44" s="858">
        <v>112345131.99291365</v>
      </c>
      <c r="E44" s="858">
        <v>110312356.97724682</v>
      </c>
      <c r="F44" s="858">
        <f>D44*0.08</f>
        <v>8987610.5594330914</v>
      </c>
    </row>
  </sheetData>
  <mergeCells count="2">
    <mergeCell ref="B5:C7"/>
    <mergeCell ref="D5:E5"/>
  </mergeCells>
  <pageMargins left="0.7" right="0.7" top="0.75" bottom="0.75" header="0.3" footer="0.3"/>
  <pageSetup paperSize="9" orientation="landscape" r:id="rId1"/>
  <headerFooter>
    <oddHeader>&amp;C&amp;"Calibri"&amp;10&amp;K000000Public&amp;1#_x000D_&amp;"Calibri"&amp;11&amp;K000000&amp;9CS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List70">
    <tabColor rgb="FF0070C0"/>
    <pageSetUpPr fitToPage="1"/>
  </sheetPr>
  <dimension ref="B2:L11"/>
  <sheetViews>
    <sheetView showGridLines="0" workbookViewId="0">
      <selection activeCell="D19" sqref="D19"/>
    </sheetView>
  </sheetViews>
  <sheetFormatPr defaultRowHeight="14.4" x14ac:dyDescent="0.3"/>
  <sheetData>
    <row r="2" spans="2:12" x14ac:dyDescent="0.3">
      <c r="B2" t="s">
        <v>1794</v>
      </c>
    </row>
    <row r="3" spans="2:12" x14ac:dyDescent="0.3">
      <c r="B3" t="s">
        <v>1795</v>
      </c>
    </row>
    <row r="5" spans="2:12" x14ac:dyDescent="0.3">
      <c r="B5" s="1485" t="s">
        <v>1458</v>
      </c>
      <c r="C5" s="1486"/>
      <c r="D5" s="1486"/>
      <c r="E5" s="1486"/>
      <c r="F5" s="1486"/>
      <c r="G5" s="1486"/>
      <c r="H5" s="1486"/>
      <c r="I5" s="1486"/>
      <c r="J5" s="1486"/>
      <c r="K5" s="1486"/>
      <c r="L5" s="1487"/>
    </row>
    <row r="6" spans="2:12" ht="22.5" customHeight="1" x14ac:dyDescent="0.3"/>
    <row r="7" spans="2:12" ht="22.5" customHeight="1" x14ac:dyDescent="0.3">
      <c r="B7" s="1182"/>
      <c r="C7" s="1182"/>
      <c r="D7" s="1182"/>
      <c r="E7" s="1182"/>
      <c r="F7" s="1182"/>
      <c r="G7" s="1182"/>
      <c r="H7" s="1182"/>
      <c r="I7" s="1182"/>
      <c r="J7" s="1182"/>
      <c r="K7" s="1182"/>
      <c r="L7" s="1182"/>
    </row>
    <row r="8" spans="2:12" ht="22.5" customHeight="1" x14ac:dyDescent="0.3">
      <c r="B8" s="1181"/>
      <c r="C8" s="1181"/>
      <c r="D8" s="1181"/>
      <c r="E8" s="1181"/>
      <c r="F8" s="1181"/>
      <c r="G8" s="1181"/>
      <c r="H8" s="1181"/>
      <c r="I8" s="1181"/>
      <c r="J8" s="1181"/>
      <c r="K8" s="1181"/>
      <c r="L8" s="1181"/>
    </row>
    <row r="9" spans="2:12" ht="22.5" customHeight="1" x14ac:dyDescent="0.3">
      <c r="B9" s="1182"/>
      <c r="C9" s="1182"/>
      <c r="D9" s="1182"/>
      <c r="E9" s="1182"/>
      <c r="F9" s="1182"/>
      <c r="G9" s="1182"/>
      <c r="H9" s="1182"/>
      <c r="I9" s="1182"/>
      <c r="J9" s="1182"/>
      <c r="K9" s="1182"/>
      <c r="L9" s="1182"/>
    </row>
    <row r="10" spans="2:12" ht="22.5" customHeight="1" x14ac:dyDescent="0.3"/>
    <row r="11" spans="2:12" ht="22.5" customHeight="1" x14ac:dyDescent="0.3"/>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7D57-7E53-4EEE-98C6-591CCCD4776F}">
  <sheetPr codeName="List71">
    <tabColor rgb="FF92D050"/>
    <pageSetUpPr fitToPage="1"/>
  </sheetPr>
  <dimension ref="A1:H78"/>
  <sheetViews>
    <sheetView showGridLines="0" view="pageLayout" zoomScaleNormal="100" workbookViewId="0">
      <selection activeCell="A4" sqref="A4:H4"/>
    </sheetView>
  </sheetViews>
  <sheetFormatPr defaultRowHeight="14.4" x14ac:dyDescent="0.3"/>
  <cols>
    <col min="1" max="1" width="14.5546875" customWidth="1"/>
    <col min="2" max="2" width="16.5546875" customWidth="1"/>
    <col min="3" max="3" width="16.88671875" customWidth="1"/>
    <col min="4" max="4" width="17.5546875" customWidth="1"/>
    <col min="5" max="5" width="16.109375" customWidth="1"/>
    <col min="6" max="6" width="23.5546875" customWidth="1"/>
    <col min="7" max="7" width="17.109375" customWidth="1"/>
    <col min="8" max="8" width="18.44140625" customWidth="1"/>
  </cols>
  <sheetData>
    <row r="1" spans="1:8" ht="21" x14ac:dyDescent="0.4">
      <c r="A1" s="568" t="s">
        <v>1458</v>
      </c>
      <c r="B1" s="1119"/>
      <c r="C1" s="1119"/>
      <c r="D1" s="1119"/>
      <c r="E1" s="1119"/>
      <c r="F1" s="1119"/>
      <c r="G1" s="1046"/>
      <c r="H1" s="1046"/>
    </row>
    <row r="3" spans="1:8" x14ac:dyDescent="0.3">
      <c r="A3" s="5" t="s">
        <v>1459</v>
      </c>
    </row>
    <row r="4" spans="1:8" x14ac:dyDescent="0.3">
      <c r="A4" s="1490" t="s">
        <v>1460</v>
      </c>
      <c r="B4" s="1490"/>
      <c r="C4" s="1490"/>
      <c r="D4" s="1490"/>
      <c r="E4" s="1490"/>
      <c r="F4" s="1490"/>
      <c r="G4" s="1490"/>
      <c r="H4" s="1490"/>
    </row>
    <row r="5" spans="1:8" ht="41.4" customHeight="1" x14ac:dyDescent="0.3">
      <c r="A5" s="1488" t="s">
        <v>1461</v>
      </c>
      <c r="B5" s="1488" t="s">
        <v>1462</v>
      </c>
      <c r="C5" s="852" t="s">
        <v>1463</v>
      </c>
      <c r="D5" s="852" t="s">
        <v>1464</v>
      </c>
      <c r="E5" s="853" t="s">
        <v>946</v>
      </c>
      <c r="F5" s="853" t="s">
        <v>1465</v>
      </c>
      <c r="G5" s="853" t="s">
        <v>1440</v>
      </c>
      <c r="H5" s="853" t="s">
        <v>1381</v>
      </c>
    </row>
    <row r="6" spans="1:8" x14ac:dyDescent="0.3">
      <c r="A6" s="1489"/>
      <c r="B6" s="1489"/>
      <c r="C6" s="855" t="s">
        <v>6</v>
      </c>
      <c r="D6" s="855" t="s">
        <v>7</v>
      </c>
      <c r="E6" s="855" t="s">
        <v>8</v>
      </c>
      <c r="F6" s="855" t="s">
        <v>43</v>
      </c>
      <c r="G6" s="855" t="s">
        <v>44</v>
      </c>
      <c r="H6" s="855" t="s">
        <v>164</v>
      </c>
    </row>
    <row r="7" spans="1:8" x14ac:dyDescent="0.3">
      <c r="A7" s="1294" t="s">
        <v>1466</v>
      </c>
      <c r="B7" s="986" t="s">
        <v>1467</v>
      </c>
      <c r="C7" s="986"/>
      <c r="D7" s="986"/>
      <c r="E7" s="1120">
        <v>0.5</v>
      </c>
      <c r="F7" s="986"/>
      <c r="G7" s="986"/>
      <c r="H7" s="986"/>
    </row>
    <row r="8" spans="1:8" x14ac:dyDescent="0.3">
      <c r="A8" s="1294"/>
      <c r="B8" s="986" t="s">
        <v>1468</v>
      </c>
      <c r="C8" s="986"/>
      <c r="D8" s="986"/>
      <c r="E8" s="1120">
        <v>0.7</v>
      </c>
      <c r="F8" s="986"/>
      <c r="G8" s="986"/>
      <c r="H8" s="986"/>
    </row>
    <row r="9" spans="1:8" x14ac:dyDescent="0.3">
      <c r="A9" s="1294" t="s">
        <v>1469</v>
      </c>
      <c r="B9" s="986" t="s">
        <v>1467</v>
      </c>
      <c r="C9" s="986"/>
      <c r="D9" s="986"/>
      <c r="E9" s="1120">
        <v>0.7</v>
      </c>
      <c r="F9" s="986"/>
      <c r="G9" s="986"/>
      <c r="H9" s="986"/>
    </row>
    <row r="10" spans="1:8" x14ac:dyDescent="0.3">
      <c r="A10" s="1294"/>
      <c r="B10" s="986" t="s">
        <v>1468</v>
      </c>
      <c r="C10" s="986"/>
      <c r="D10" s="986"/>
      <c r="E10" s="1120">
        <v>0.9</v>
      </c>
      <c r="F10" s="986"/>
      <c r="G10" s="986"/>
      <c r="H10" s="986"/>
    </row>
    <row r="11" spans="1:8" x14ac:dyDescent="0.3">
      <c r="A11" s="1294" t="s">
        <v>1470</v>
      </c>
      <c r="B11" s="986" t="s">
        <v>1467</v>
      </c>
      <c r="C11" s="986"/>
      <c r="D11" s="986"/>
      <c r="E11" s="1120">
        <v>1.1499999999999999</v>
      </c>
      <c r="F11" s="986"/>
      <c r="G11" s="986"/>
      <c r="H11" s="986"/>
    </row>
    <row r="12" spans="1:8" x14ac:dyDescent="0.3">
      <c r="A12" s="1294"/>
      <c r="B12" s="986" t="s">
        <v>1468</v>
      </c>
      <c r="C12" s="986"/>
      <c r="D12" s="986"/>
      <c r="E12" s="1120">
        <v>1.1499999999999999</v>
      </c>
      <c r="F12" s="986"/>
      <c r="G12" s="986"/>
      <c r="H12" s="986"/>
    </row>
    <row r="13" spans="1:8" x14ac:dyDescent="0.3">
      <c r="A13" s="1294" t="s">
        <v>1471</v>
      </c>
      <c r="B13" s="986" t="s">
        <v>1467</v>
      </c>
      <c r="C13" s="986"/>
      <c r="D13" s="986"/>
      <c r="E13" s="1120">
        <v>2.5</v>
      </c>
      <c r="F13" s="986"/>
      <c r="G13" s="986"/>
      <c r="H13" s="986"/>
    </row>
    <row r="14" spans="1:8" x14ac:dyDescent="0.3">
      <c r="A14" s="1294"/>
      <c r="B14" s="986" t="s">
        <v>1468</v>
      </c>
      <c r="C14" s="986"/>
      <c r="D14" s="986"/>
      <c r="E14" s="1120">
        <v>2.5</v>
      </c>
      <c r="F14" s="986"/>
      <c r="G14" s="986"/>
      <c r="H14" s="986"/>
    </row>
    <row r="15" spans="1:8" x14ac:dyDescent="0.3">
      <c r="A15" s="1294" t="s">
        <v>1472</v>
      </c>
      <c r="B15" s="986" t="s">
        <v>1467</v>
      </c>
      <c r="C15" s="986"/>
      <c r="D15" s="986"/>
      <c r="E15" s="1121" t="s">
        <v>1473</v>
      </c>
      <c r="F15" s="986"/>
      <c r="G15" s="986"/>
      <c r="H15" s="986"/>
    </row>
    <row r="16" spans="1:8" x14ac:dyDescent="0.3">
      <c r="A16" s="1294"/>
      <c r="B16" s="986" t="s">
        <v>1468</v>
      </c>
      <c r="C16" s="986"/>
      <c r="D16" s="986"/>
      <c r="E16" s="1121" t="s">
        <v>1473</v>
      </c>
      <c r="F16" s="986"/>
      <c r="G16" s="986"/>
      <c r="H16" s="986"/>
    </row>
    <row r="17" spans="1:8" x14ac:dyDescent="0.3">
      <c r="A17" s="1294" t="s">
        <v>42</v>
      </c>
      <c r="B17" s="986" t="s">
        <v>1467</v>
      </c>
      <c r="C17" s="986"/>
      <c r="D17" s="986"/>
      <c r="E17" s="986"/>
      <c r="F17" s="986"/>
      <c r="G17" s="986"/>
      <c r="H17" s="986"/>
    </row>
    <row r="18" spans="1:8" x14ac:dyDescent="0.3">
      <c r="A18" s="1294"/>
      <c r="B18" s="986" t="s">
        <v>1468</v>
      </c>
      <c r="C18" s="986"/>
      <c r="D18" s="986"/>
      <c r="E18" s="986"/>
      <c r="F18" s="986"/>
      <c r="G18" s="986"/>
      <c r="H18" s="986"/>
    </row>
    <row r="20" spans="1:8" x14ac:dyDescent="0.3">
      <c r="A20" s="5" t="s">
        <v>1474</v>
      </c>
    </row>
    <row r="21" spans="1:8" x14ac:dyDescent="0.3">
      <c r="A21" s="1490" t="s">
        <v>1475</v>
      </c>
      <c r="B21" s="1490"/>
      <c r="C21" s="1490"/>
      <c r="D21" s="1490"/>
      <c r="E21" s="1490"/>
      <c r="F21" s="1490"/>
      <c r="G21" s="1490"/>
      <c r="H21" s="1490"/>
    </row>
    <row r="22" spans="1:8" ht="42.6" customHeight="1" x14ac:dyDescent="0.3">
      <c r="A22" s="1488" t="s">
        <v>1461</v>
      </c>
      <c r="B22" s="1488" t="s">
        <v>1462</v>
      </c>
      <c r="C22" s="852" t="s">
        <v>1463</v>
      </c>
      <c r="D22" s="852" t="s">
        <v>1464</v>
      </c>
      <c r="E22" s="853" t="s">
        <v>946</v>
      </c>
      <c r="F22" s="853" t="s">
        <v>1465</v>
      </c>
      <c r="G22" s="853" t="s">
        <v>1440</v>
      </c>
      <c r="H22" s="853" t="s">
        <v>1381</v>
      </c>
    </row>
    <row r="23" spans="1:8" x14ac:dyDescent="0.3">
      <c r="A23" s="1489"/>
      <c r="B23" s="1489"/>
      <c r="C23" s="855" t="s">
        <v>6</v>
      </c>
      <c r="D23" s="855" t="s">
        <v>7</v>
      </c>
      <c r="E23" s="855" t="s">
        <v>8</v>
      </c>
      <c r="F23" s="855" t="s">
        <v>43</v>
      </c>
      <c r="G23" s="855" t="s">
        <v>44</v>
      </c>
      <c r="H23" s="855" t="s">
        <v>164</v>
      </c>
    </row>
    <row r="24" spans="1:8" x14ac:dyDescent="0.3">
      <c r="A24" s="1294" t="s">
        <v>1466</v>
      </c>
      <c r="B24" s="986" t="s">
        <v>1467</v>
      </c>
      <c r="C24" s="986"/>
      <c r="D24" s="986"/>
      <c r="E24" s="1120">
        <v>0.5</v>
      </c>
      <c r="F24" s="986"/>
      <c r="G24" s="986"/>
      <c r="H24" s="986"/>
    </row>
    <row r="25" spans="1:8" x14ac:dyDescent="0.3">
      <c r="A25" s="1294"/>
      <c r="B25" s="986" t="s">
        <v>1468</v>
      </c>
      <c r="C25" s="986"/>
      <c r="D25" s="986"/>
      <c r="E25" s="1120">
        <v>0.7</v>
      </c>
      <c r="F25" s="986"/>
      <c r="G25" s="986"/>
      <c r="H25" s="986"/>
    </row>
    <row r="26" spans="1:8" x14ac:dyDescent="0.3">
      <c r="A26" s="1294" t="s">
        <v>1469</v>
      </c>
      <c r="B26" s="986" t="s">
        <v>1467</v>
      </c>
      <c r="C26" s="986"/>
      <c r="D26" s="986"/>
      <c r="E26" s="1120">
        <v>0.7</v>
      </c>
      <c r="F26" s="986"/>
      <c r="G26" s="986"/>
      <c r="H26" s="986"/>
    </row>
    <row r="27" spans="1:8" x14ac:dyDescent="0.3">
      <c r="A27" s="1294"/>
      <c r="B27" s="986" t="s">
        <v>1468</v>
      </c>
      <c r="C27" s="986"/>
      <c r="D27" s="986"/>
      <c r="E27" s="1120">
        <v>0.9</v>
      </c>
      <c r="F27" s="986"/>
      <c r="G27" s="986"/>
      <c r="H27" s="986"/>
    </row>
    <row r="28" spans="1:8" x14ac:dyDescent="0.3">
      <c r="A28" s="1294" t="s">
        <v>1470</v>
      </c>
      <c r="B28" s="986" t="s">
        <v>1467</v>
      </c>
      <c r="C28" s="986"/>
      <c r="D28" s="986"/>
      <c r="E28" s="1120">
        <v>1.1499999999999999</v>
      </c>
      <c r="F28" s="986"/>
      <c r="G28" s="986"/>
      <c r="H28" s="986"/>
    </row>
    <row r="29" spans="1:8" x14ac:dyDescent="0.3">
      <c r="A29" s="1294"/>
      <c r="B29" s="986" t="s">
        <v>1468</v>
      </c>
      <c r="C29" s="986"/>
      <c r="D29" s="986"/>
      <c r="E29" s="1120">
        <v>1.1499999999999999</v>
      </c>
      <c r="F29" s="986"/>
      <c r="G29" s="986"/>
      <c r="H29" s="986"/>
    </row>
    <row r="30" spans="1:8" x14ac:dyDescent="0.3">
      <c r="A30" s="1294" t="s">
        <v>1471</v>
      </c>
      <c r="B30" s="986" t="s">
        <v>1467</v>
      </c>
      <c r="C30" s="986"/>
      <c r="D30" s="986"/>
      <c r="E30" s="1120">
        <v>2.5</v>
      </c>
      <c r="F30" s="986"/>
      <c r="G30" s="986"/>
      <c r="H30" s="986"/>
    </row>
    <row r="31" spans="1:8" x14ac:dyDescent="0.3">
      <c r="A31" s="1294"/>
      <c r="B31" s="986" t="s">
        <v>1468</v>
      </c>
      <c r="C31" s="986"/>
      <c r="D31" s="986"/>
      <c r="E31" s="1120">
        <v>2.5</v>
      </c>
      <c r="F31" s="986"/>
      <c r="G31" s="986"/>
      <c r="H31" s="986"/>
    </row>
    <row r="32" spans="1:8" x14ac:dyDescent="0.3">
      <c r="A32" s="1294" t="s">
        <v>1472</v>
      </c>
      <c r="B32" s="986" t="s">
        <v>1467</v>
      </c>
      <c r="C32" s="986"/>
      <c r="D32" s="986"/>
      <c r="E32" s="1121" t="s">
        <v>1473</v>
      </c>
      <c r="F32" s="986"/>
      <c r="G32" s="986"/>
      <c r="H32" s="986"/>
    </row>
    <row r="33" spans="1:8" x14ac:dyDescent="0.3">
      <c r="A33" s="1294"/>
      <c r="B33" s="986" t="s">
        <v>1468</v>
      </c>
      <c r="C33" s="986"/>
      <c r="D33" s="986"/>
      <c r="E33" s="1121" t="s">
        <v>1473</v>
      </c>
      <c r="F33" s="986"/>
      <c r="G33" s="986"/>
      <c r="H33" s="986"/>
    </row>
    <row r="34" spans="1:8" x14ac:dyDescent="0.3">
      <c r="A34" s="1294" t="s">
        <v>42</v>
      </c>
      <c r="B34" s="986" t="s">
        <v>1467</v>
      </c>
      <c r="C34" s="986"/>
      <c r="D34" s="986"/>
      <c r="E34" s="986"/>
      <c r="F34" s="986"/>
      <c r="G34" s="986"/>
      <c r="H34" s="986"/>
    </row>
    <row r="35" spans="1:8" x14ac:dyDescent="0.3">
      <c r="A35" s="1294"/>
      <c r="B35" s="986" t="s">
        <v>1468</v>
      </c>
      <c r="C35" s="986"/>
      <c r="D35" s="986"/>
      <c r="E35" s="986"/>
      <c r="F35" s="986"/>
      <c r="G35" s="986"/>
      <c r="H35" s="986"/>
    </row>
    <row r="37" spans="1:8" x14ac:dyDescent="0.3">
      <c r="A37" s="5" t="s">
        <v>1476</v>
      </c>
    </row>
    <row r="38" spans="1:8" x14ac:dyDescent="0.3">
      <c r="A38" s="1490" t="s">
        <v>1477</v>
      </c>
      <c r="B38" s="1490"/>
      <c r="C38" s="1490"/>
      <c r="D38" s="1490"/>
      <c r="E38" s="1490"/>
      <c r="F38" s="1490"/>
      <c r="G38" s="1490"/>
      <c r="H38" s="1490"/>
    </row>
    <row r="39" spans="1:8" ht="40.35" customHeight="1" x14ac:dyDescent="0.3">
      <c r="A39" s="1491" t="s">
        <v>1461</v>
      </c>
      <c r="B39" s="1488" t="s">
        <v>1462</v>
      </c>
      <c r="C39" s="852" t="s">
        <v>1463</v>
      </c>
      <c r="D39" s="852" t="s">
        <v>1464</v>
      </c>
      <c r="E39" s="853" t="s">
        <v>946</v>
      </c>
      <c r="F39" s="853" t="s">
        <v>1465</v>
      </c>
      <c r="G39" s="853" t="s">
        <v>1440</v>
      </c>
      <c r="H39" s="853" t="s">
        <v>1381</v>
      </c>
    </row>
    <row r="40" spans="1:8" x14ac:dyDescent="0.3">
      <c r="A40" s="1492"/>
      <c r="B40" s="1489"/>
      <c r="C40" s="1121" t="s">
        <v>6</v>
      </c>
      <c r="D40" s="1121" t="s">
        <v>7</v>
      </c>
      <c r="E40" s="1121" t="s">
        <v>8</v>
      </c>
      <c r="F40" s="1121" t="s">
        <v>43</v>
      </c>
      <c r="G40" s="1121" t="s">
        <v>44</v>
      </c>
      <c r="H40" s="1121" t="s">
        <v>164</v>
      </c>
    </row>
    <row r="41" spans="1:8" x14ac:dyDescent="0.3">
      <c r="A41" s="1294" t="s">
        <v>1466</v>
      </c>
      <c r="B41" s="986" t="s">
        <v>1467</v>
      </c>
      <c r="C41" s="986"/>
      <c r="D41" s="986"/>
      <c r="E41" s="1120">
        <v>0.5</v>
      </c>
      <c r="F41" s="986"/>
      <c r="G41" s="986"/>
      <c r="H41" s="986"/>
    </row>
    <row r="42" spans="1:8" x14ac:dyDescent="0.3">
      <c r="A42" s="1294"/>
      <c r="B42" s="986" t="s">
        <v>1468</v>
      </c>
      <c r="C42" s="986"/>
      <c r="D42" s="986"/>
      <c r="E42" s="1120">
        <v>0.7</v>
      </c>
      <c r="F42" s="986"/>
      <c r="G42" s="986"/>
      <c r="H42" s="986"/>
    </row>
    <row r="43" spans="1:8" x14ac:dyDescent="0.3">
      <c r="A43" s="1294" t="s">
        <v>1469</v>
      </c>
      <c r="B43" s="986" t="s">
        <v>1467</v>
      </c>
      <c r="C43" s="986"/>
      <c r="D43" s="986"/>
      <c r="E43" s="1120">
        <v>0.7</v>
      </c>
      <c r="F43" s="986"/>
      <c r="G43" s="986"/>
      <c r="H43" s="986"/>
    </row>
    <row r="44" spans="1:8" x14ac:dyDescent="0.3">
      <c r="A44" s="1294"/>
      <c r="B44" s="986" t="s">
        <v>1468</v>
      </c>
      <c r="C44" s="986"/>
      <c r="D44" s="986"/>
      <c r="E44" s="1120">
        <v>0.9</v>
      </c>
      <c r="F44" s="986"/>
      <c r="G44" s="986"/>
      <c r="H44" s="986"/>
    </row>
    <row r="45" spans="1:8" x14ac:dyDescent="0.3">
      <c r="A45" s="1294" t="s">
        <v>1470</v>
      </c>
      <c r="B45" s="986" t="s">
        <v>1467</v>
      </c>
      <c r="C45" s="986"/>
      <c r="D45" s="986"/>
      <c r="E45" s="1120">
        <v>1.1499999999999999</v>
      </c>
      <c r="F45" s="986"/>
      <c r="G45" s="986"/>
      <c r="H45" s="986"/>
    </row>
    <row r="46" spans="1:8" x14ac:dyDescent="0.3">
      <c r="A46" s="1294"/>
      <c r="B46" s="986" t="s">
        <v>1468</v>
      </c>
      <c r="C46" s="986"/>
      <c r="D46" s="986"/>
      <c r="E46" s="1120">
        <v>1.1499999999999999</v>
      </c>
      <c r="F46" s="986"/>
      <c r="G46" s="986"/>
      <c r="H46" s="986"/>
    </row>
    <row r="47" spans="1:8" x14ac:dyDescent="0.3">
      <c r="A47" s="1294" t="s">
        <v>1471</v>
      </c>
      <c r="B47" s="986" t="s">
        <v>1467</v>
      </c>
      <c r="C47" s="986"/>
      <c r="D47" s="986"/>
      <c r="E47" s="1120">
        <v>2.5</v>
      </c>
      <c r="F47" s="986"/>
      <c r="G47" s="986"/>
      <c r="H47" s="986"/>
    </row>
    <row r="48" spans="1:8" x14ac:dyDescent="0.3">
      <c r="A48" s="1294"/>
      <c r="B48" s="986" t="s">
        <v>1468</v>
      </c>
      <c r="C48" s="986"/>
      <c r="D48" s="986"/>
      <c r="E48" s="1120">
        <v>2.5</v>
      </c>
      <c r="F48" s="986"/>
      <c r="G48" s="986"/>
      <c r="H48" s="986"/>
    </row>
    <row r="49" spans="1:8" x14ac:dyDescent="0.3">
      <c r="A49" s="1294" t="s">
        <v>1472</v>
      </c>
      <c r="B49" s="986" t="s">
        <v>1467</v>
      </c>
      <c r="C49" s="986"/>
      <c r="D49" s="986"/>
      <c r="E49" s="1121" t="s">
        <v>1473</v>
      </c>
      <c r="F49" s="986"/>
      <c r="G49" s="986"/>
      <c r="H49" s="986"/>
    </row>
    <row r="50" spans="1:8" x14ac:dyDescent="0.3">
      <c r="A50" s="1294"/>
      <c r="B50" s="986" t="s">
        <v>1468</v>
      </c>
      <c r="C50" s="986"/>
      <c r="D50" s="986"/>
      <c r="E50" s="1121" t="s">
        <v>1473</v>
      </c>
      <c r="F50" s="986"/>
      <c r="G50" s="986"/>
      <c r="H50" s="986"/>
    </row>
    <row r="51" spans="1:8" x14ac:dyDescent="0.3">
      <c r="A51" s="1294" t="s">
        <v>42</v>
      </c>
      <c r="B51" s="986" t="s">
        <v>1467</v>
      </c>
      <c r="C51" s="986"/>
      <c r="D51" s="986"/>
      <c r="E51" s="986"/>
      <c r="F51" s="986"/>
      <c r="G51" s="986"/>
      <c r="H51" s="986"/>
    </row>
    <row r="52" spans="1:8" x14ac:dyDescent="0.3">
      <c r="A52" s="1294"/>
      <c r="B52" s="986" t="s">
        <v>1468</v>
      </c>
      <c r="C52" s="986"/>
      <c r="D52" s="986"/>
      <c r="E52" s="986"/>
      <c r="F52" s="986"/>
      <c r="G52" s="986"/>
      <c r="H52" s="986"/>
    </row>
    <row r="54" spans="1:8" x14ac:dyDescent="0.3">
      <c r="A54" s="5" t="s">
        <v>1478</v>
      </c>
    </row>
    <row r="55" spans="1:8" x14ac:dyDescent="0.3">
      <c r="A55" s="1490" t="s">
        <v>1479</v>
      </c>
      <c r="B55" s="1490"/>
      <c r="C55" s="1490"/>
      <c r="D55" s="1490"/>
      <c r="E55" s="1490"/>
      <c r="F55" s="1490"/>
      <c r="G55" s="1490"/>
      <c r="H55" s="1490"/>
    </row>
    <row r="56" spans="1:8" ht="41.1" customHeight="1" x14ac:dyDescent="0.3">
      <c r="A56" s="1491" t="s">
        <v>1461</v>
      </c>
      <c r="B56" s="1488" t="s">
        <v>1462</v>
      </c>
      <c r="C56" s="852" t="s">
        <v>1463</v>
      </c>
      <c r="D56" s="852" t="s">
        <v>1464</v>
      </c>
      <c r="E56" s="853" t="s">
        <v>946</v>
      </c>
      <c r="F56" s="853" t="s">
        <v>1465</v>
      </c>
      <c r="G56" s="853" t="s">
        <v>1440</v>
      </c>
      <c r="H56" s="853" t="s">
        <v>1381</v>
      </c>
    </row>
    <row r="57" spans="1:8" x14ac:dyDescent="0.3">
      <c r="A57" s="1492"/>
      <c r="B57" s="1489"/>
      <c r="C57" s="1121" t="s">
        <v>6</v>
      </c>
      <c r="D57" s="1121" t="s">
        <v>7</v>
      </c>
      <c r="E57" s="1121" t="s">
        <v>8</v>
      </c>
      <c r="F57" s="1121" t="s">
        <v>43</v>
      </c>
      <c r="G57" s="1121" t="s">
        <v>44</v>
      </c>
      <c r="H57" s="1121" t="s">
        <v>164</v>
      </c>
    </row>
    <row r="58" spans="1:8" x14ac:dyDescent="0.3">
      <c r="A58" s="1294" t="s">
        <v>1466</v>
      </c>
      <c r="B58" s="986" t="s">
        <v>1467</v>
      </c>
      <c r="C58" s="986"/>
      <c r="D58" s="986"/>
      <c r="E58" s="1120">
        <v>0.5</v>
      </c>
      <c r="F58" s="986"/>
      <c r="G58" s="986"/>
      <c r="H58" s="986"/>
    </row>
    <row r="59" spans="1:8" x14ac:dyDescent="0.3">
      <c r="A59" s="1294"/>
      <c r="B59" s="986" t="s">
        <v>1468</v>
      </c>
      <c r="C59" s="986"/>
      <c r="D59" s="986"/>
      <c r="E59" s="1120">
        <v>0.7</v>
      </c>
      <c r="F59" s="986"/>
      <c r="G59" s="986"/>
      <c r="H59" s="986"/>
    </row>
    <row r="60" spans="1:8" x14ac:dyDescent="0.3">
      <c r="A60" s="1294" t="s">
        <v>1469</v>
      </c>
      <c r="B60" s="986" t="s">
        <v>1467</v>
      </c>
      <c r="C60" s="986"/>
      <c r="D60" s="986"/>
      <c r="E60" s="1120">
        <v>0.7</v>
      </c>
      <c r="F60" s="986"/>
      <c r="G60" s="986"/>
      <c r="H60" s="986"/>
    </row>
    <row r="61" spans="1:8" x14ac:dyDescent="0.3">
      <c r="A61" s="1294"/>
      <c r="B61" s="986" t="s">
        <v>1468</v>
      </c>
      <c r="C61" s="986"/>
      <c r="D61" s="986"/>
      <c r="E61" s="1120">
        <v>0.9</v>
      </c>
      <c r="F61" s="986"/>
      <c r="G61" s="986"/>
      <c r="H61" s="986"/>
    </row>
    <row r="62" spans="1:8" x14ac:dyDescent="0.3">
      <c r="A62" s="1294" t="s">
        <v>1470</v>
      </c>
      <c r="B62" s="986" t="s">
        <v>1467</v>
      </c>
      <c r="C62" s="986"/>
      <c r="D62" s="986"/>
      <c r="E62" s="1120">
        <v>1.1499999999999999</v>
      </c>
      <c r="F62" s="986"/>
      <c r="G62" s="986"/>
      <c r="H62" s="986"/>
    </row>
    <row r="63" spans="1:8" x14ac:dyDescent="0.3">
      <c r="A63" s="1294"/>
      <c r="B63" s="986" t="s">
        <v>1468</v>
      </c>
      <c r="C63" s="986"/>
      <c r="D63" s="986"/>
      <c r="E63" s="1120">
        <v>1.1499999999999999</v>
      </c>
      <c r="F63" s="986"/>
      <c r="G63" s="986"/>
      <c r="H63" s="986"/>
    </row>
    <row r="64" spans="1:8" x14ac:dyDescent="0.3">
      <c r="A64" s="1294" t="s">
        <v>1471</v>
      </c>
      <c r="B64" s="986" t="s">
        <v>1467</v>
      </c>
      <c r="C64" s="986"/>
      <c r="D64" s="986"/>
      <c r="E64" s="1120">
        <v>2.5</v>
      </c>
      <c r="F64" s="986"/>
      <c r="G64" s="986"/>
      <c r="H64" s="986"/>
    </row>
    <row r="65" spans="1:8" x14ac:dyDescent="0.3">
      <c r="A65" s="1294"/>
      <c r="B65" s="986" t="s">
        <v>1468</v>
      </c>
      <c r="C65" s="986"/>
      <c r="D65" s="986"/>
      <c r="E65" s="1120">
        <v>2.5</v>
      </c>
      <c r="F65" s="986"/>
      <c r="G65" s="986"/>
      <c r="H65" s="986"/>
    </row>
    <row r="66" spans="1:8" x14ac:dyDescent="0.3">
      <c r="A66" s="1294" t="s">
        <v>1472</v>
      </c>
      <c r="B66" s="986" t="s">
        <v>1467</v>
      </c>
      <c r="C66" s="986"/>
      <c r="D66" s="986"/>
      <c r="E66" s="1121" t="s">
        <v>1473</v>
      </c>
      <c r="F66" s="986"/>
      <c r="G66" s="986"/>
      <c r="H66" s="986"/>
    </row>
    <row r="67" spans="1:8" x14ac:dyDescent="0.3">
      <c r="A67" s="1294"/>
      <c r="B67" s="986" t="s">
        <v>1468</v>
      </c>
      <c r="C67" s="986"/>
      <c r="D67" s="986"/>
      <c r="E67" s="1121" t="s">
        <v>1473</v>
      </c>
      <c r="F67" s="986"/>
      <c r="G67" s="986"/>
      <c r="H67" s="986"/>
    </row>
    <row r="68" spans="1:8" x14ac:dyDescent="0.3">
      <c r="A68" s="1294" t="s">
        <v>42</v>
      </c>
      <c r="B68" s="986" t="s">
        <v>1467</v>
      </c>
      <c r="C68" s="986"/>
      <c r="D68" s="986"/>
      <c r="E68" s="986"/>
      <c r="F68" s="986"/>
      <c r="G68" s="986"/>
      <c r="H68" s="986"/>
    </row>
    <row r="69" spans="1:8" x14ac:dyDescent="0.3">
      <c r="A69" s="1294"/>
      <c r="B69" s="986" t="s">
        <v>1468</v>
      </c>
      <c r="C69" s="986"/>
      <c r="D69" s="986"/>
      <c r="E69" s="986"/>
      <c r="F69" s="986"/>
      <c r="G69" s="986"/>
      <c r="H69" s="986"/>
    </row>
    <row r="71" spans="1:8" x14ac:dyDescent="0.3">
      <c r="A71" s="5" t="s">
        <v>1480</v>
      </c>
    </row>
    <row r="72" spans="1:8" x14ac:dyDescent="0.3">
      <c r="A72" s="1293" t="s">
        <v>1481</v>
      </c>
      <c r="B72" s="1293"/>
      <c r="C72" s="1293"/>
      <c r="D72" s="1293"/>
      <c r="E72" s="1293"/>
      <c r="F72" s="1293"/>
      <c r="G72" s="1293"/>
    </row>
    <row r="73" spans="1:8" ht="28.8" x14ac:dyDescent="0.3">
      <c r="A73" s="1488" t="s">
        <v>1482</v>
      </c>
      <c r="B73" s="852" t="s">
        <v>1463</v>
      </c>
      <c r="C73" s="852" t="s">
        <v>1464</v>
      </c>
      <c r="D73" s="853" t="s">
        <v>946</v>
      </c>
      <c r="E73" s="853" t="s">
        <v>1465</v>
      </c>
      <c r="F73" s="853" t="s">
        <v>1440</v>
      </c>
      <c r="G73" s="853" t="s">
        <v>1381</v>
      </c>
    </row>
    <row r="74" spans="1:8" x14ac:dyDescent="0.3">
      <c r="A74" s="1489"/>
      <c r="B74" s="1121" t="s">
        <v>6</v>
      </c>
      <c r="C74" s="1121" t="s">
        <v>7</v>
      </c>
      <c r="D74" s="1121" t="s">
        <v>8</v>
      </c>
      <c r="E74" s="1121" t="s">
        <v>43</v>
      </c>
      <c r="F74" s="1121" t="s">
        <v>44</v>
      </c>
      <c r="G74" s="1121" t="s">
        <v>164</v>
      </c>
    </row>
    <row r="75" spans="1:8" ht="72" x14ac:dyDescent="0.3">
      <c r="A75" s="986" t="s">
        <v>1483</v>
      </c>
      <c r="B75" s="986"/>
      <c r="C75" s="986"/>
      <c r="D75" s="1120">
        <v>1.9</v>
      </c>
      <c r="E75" s="986"/>
      <c r="F75" s="986"/>
      <c r="G75" s="986"/>
    </row>
    <row r="76" spans="1:8" ht="72" x14ac:dyDescent="0.3">
      <c r="A76" s="986" t="s">
        <v>1484</v>
      </c>
      <c r="B76" s="986"/>
      <c r="C76" s="986"/>
      <c r="D76" s="1120">
        <v>2.9</v>
      </c>
      <c r="E76" s="986"/>
      <c r="F76" s="986"/>
      <c r="G76" s="986"/>
    </row>
    <row r="77" spans="1:8" ht="28.8" x14ac:dyDescent="0.3">
      <c r="A77" s="986" t="s">
        <v>1485</v>
      </c>
      <c r="B77" s="986"/>
      <c r="C77" s="986"/>
      <c r="D77" s="1120">
        <v>3.7</v>
      </c>
      <c r="E77" s="986"/>
      <c r="F77" s="986"/>
      <c r="G77" s="986"/>
    </row>
    <row r="78" spans="1:8" x14ac:dyDescent="0.3">
      <c r="A78" s="986" t="s">
        <v>42</v>
      </c>
      <c r="B78" s="986"/>
      <c r="C78" s="986"/>
      <c r="D78" s="986"/>
      <c r="E78" s="986"/>
      <c r="F78" s="986"/>
      <c r="G78" s="986"/>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3" fitToHeight="0" orientation="landscape" r:id="rId1"/>
  <headerFooter>
    <oddHeader>&amp;C&amp;"Calibri"&amp;10&amp;K000000Public&amp;1#_x000D_&amp;"Calibri"&amp;11&amp;K000000CS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List72">
    <tabColor rgb="FF0070C0"/>
    <pageSetUpPr fitToPage="1"/>
  </sheetPr>
  <dimension ref="B2:L19"/>
  <sheetViews>
    <sheetView showGridLines="0" showRuler="0" zoomScaleNormal="100" workbookViewId="0"/>
  </sheetViews>
  <sheetFormatPr defaultRowHeight="14.4" x14ac:dyDescent="0.3"/>
  <cols>
    <col min="12" max="12" width="29.44140625" customWidth="1"/>
  </cols>
  <sheetData>
    <row r="2" spans="2:12" x14ac:dyDescent="0.3">
      <c r="B2" t="s">
        <v>1796</v>
      </c>
    </row>
    <row r="3" spans="2:12" x14ac:dyDescent="0.3">
      <c r="B3" t="s">
        <v>1797</v>
      </c>
    </row>
    <row r="5" spans="2:12" x14ac:dyDescent="0.3">
      <c r="B5" s="1183" t="s">
        <v>1486</v>
      </c>
      <c r="C5" s="1184"/>
      <c r="D5" s="1184"/>
      <c r="E5" s="1184"/>
      <c r="F5" s="1184"/>
      <c r="G5" s="1184"/>
      <c r="H5" s="1184"/>
      <c r="I5" s="1184"/>
      <c r="J5" s="1184"/>
      <c r="K5" s="1184"/>
      <c r="L5" s="1185"/>
    </row>
    <row r="6" spans="2:12" x14ac:dyDescent="0.3">
      <c r="B6" s="1186" t="s">
        <v>1487</v>
      </c>
      <c r="C6" s="1181"/>
      <c r="D6" s="1181"/>
      <c r="E6" s="1181"/>
      <c r="F6" s="1181"/>
      <c r="G6" s="1181"/>
      <c r="H6" s="1181"/>
      <c r="I6" s="1181"/>
      <c r="J6" s="1181"/>
      <c r="K6" s="1181"/>
      <c r="L6" s="1187"/>
    </row>
    <row r="7" spans="2:12" ht="22.5" customHeight="1" x14ac:dyDescent="0.3">
      <c r="B7" s="1186" t="s">
        <v>1488</v>
      </c>
      <c r="C7" s="1181"/>
      <c r="D7" s="1181"/>
      <c r="E7" s="1181"/>
      <c r="F7" s="1181"/>
      <c r="G7" s="1181"/>
      <c r="H7" s="1181"/>
      <c r="I7" s="1181"/>
      <c r="J7" s="1181"/>
      <c r="K7" s="1181"/>
      <c r="L7" s="1187"/>
    </row>
    <row r="8" spans="2:12" x14ac:dyDescent="0.3">
      <c r="B8" s="1186" t="s">
        <v>1489</v>
      </c>
      <c r="C8" s="1181"/>
      <c r="D8" s="1181"/>
      <c r="E8" s="1181"/>
      <c r="F8" s="1181"/>
      <c r="G8" s="1181"/>
      <c r="H8" s="1181"/>
      <c r="I8" s="1181"/>
      <c r="J8" s="1181"/>
      <c r="K8" s="1181"/>
      <c r="L8" s="1187"/>
    </row>
    <row r="9" spans="2:12" ht="22.5" customHeight="1" x14ac:dyDescent="0.3">
      <c r="B9" s="1186" t="s">
        <v>1490</v>
      </c>
      <c r="C9" s="1181"/>
      <c r="D9" s="1181"/>
      <c r="E9" s="1181"/>
      <c r="F9" s="1181"/>
      <c r="G9" s="1181"/>
      <c r="H9" s="1181"/>
      <c r="I9" s="1181"/>
      <c r="J9" s="1181"/>
      <c r="K9" s="1181"/>
      <c r="L9" s="1187"/>
    </row>
    <row r="10" spans="2:12" ht="22.5" customHeight="1" x14ac:dyDescent="0.3">
      <c r="B10" s="1186" t="s">
        <v>1491</v>
      </c>
      <c r="C10" s="1181"/>
      <c r="D10" s="1181"/>
      <c r="E10" s="1181"/>
      <c r="F10" s="1181"/>
      <c r="G10" s="1181"/>
      <c r="H10" s="1181"/>
      <c r="I10" s="1181"/>
      <c r="J10" s="1181"/>
      <c r="K10" s="1181"/>
      <c r="L10" s="1187"/>
    </row>
    <row r="11" spans="2:12" x14ac:dyDescent="0.3">
      <c r="B11" s="1186" t="s">
        <v>1492</v>
      </c>
      <c r="C11" s="1181"/>
      <c r="D11" s="1181"/>
      <c r="E11" s="1181"/>
      <c r="F11" s="1181"/>
      <c r="G11" s="1181"/>
      <c r="H11" s="1181"/>
      <c r="I11" s="1181"/>
      <c r="J11" s="1181"/>
      <c r="K11" s="1181"/>
      <c r="L11" s="1187"/>
    </row>
    <row r="12" spans="2:12" ht="22.5" customHeight="1" x14ac:dyDescent="0.3">
      <c r="B12" s="1186" t="s">
        <v>1493</v>
      </c>
      <c r="C12" s="1181"/>
      <c r="D12" s="1181"/>
      <c r="E12" s="1181"/>
      <c r="F12" s="1181"/>
      <c r="G12" s="1181"/>
      <c r="H12" s="1181"/>
      <c r="I12" s="1181"/>
      <c r="J12" s="1181"/>
      <c r="K12" s="1181"/>
      <c r="L12" s="1187"/>
    </row>
    <row r="13" spans="2:12" ht="22.5" customHeight="1" x14ac:dyDescent="0.3">
      <c r="B13" s="1188" t="s">
        <v>1494</v>
      </c>
      <c r="C13" s="1189"/>
      <c r="D13" s="1189"/>
      <c r="E13" s="1189"/>
      <c r="F13" s="1189"/>
      <c r="G13" s="1189"/>
      <c r="H13" s="1189"/>
      <c r="I13" s="1189"/>
      <c r="J13" s="1189"/>
      <c r="K13" s="1189"/>
      <c r="L13" s="1190"/>
    </row>
    <row r="14" spans="2:12" ht="22.5" customHeight="1" x14ac:dyDescent="0.3"/>
    <row r="15" spans="2:12" ht="22.5" customHeight="1" x14ac:dyDescent="0.3">
      <c r="B15" s="1182"/>
      <c r="C15" s="1182"/>
      <c r="D15" s="1182"/>
      <c r="E15" s="1182"/>
      <c r="F15" s="1182"/>
      <c r="G15" s="1182"/>
      <c r="H15" s="1182"/>
      <c r="I15" s="1182"/>
      <c r="J15" s="1182"/>
      <c r="K15" s="1182"/>
      <c r="L15" s="1182"/>
    </row>
    <row r="16" spans="2:12" ht="22.5" customHeight="1" x14ac:dyDescent="0.3">
      <c r="B16" s="1181"/>
      <c r="C16" s="1181"/>
      <c r="D16" s="1181"/>
      <c r="E16" s="1181"/>
      <c r="F16" s="1181"/>
      <c r="G16" s="1181"/>
      <c r="H16" s="1181"/>
      <c r="I16" s="1181"/>
      <c r="J16" s="1181"/>
      <c r="K16" s="1181"/>
      <c r="L16" s="1181"/>
    </row>
    <row r="17" spans="2:12" ht="22.5" customHeight="1" x14ac:dyDescent="0.3">
      <c r="B17" s="1182"/>
      <c r="C17" s="1182"/>
      <c r="D17" s="1182"/>
      <c r="E17" s="1182"/>
      <c r="F17" s="1182"/>
      <c r="G17" s="1182"/>
      <c r="H17" s="1182"/>
      <c r="I17" s="1182"/>
      <c r="J17" s="1182"/>
      <c r="K17" s="1182"/>
      <c r="L17" s="1182"/>
    </row>
    <row r="18" spans="2:12" ht="22.5" customHeight="1" x14ac:dyDescent="0.3"/>
    <row r="19" spans="2:12" ht="22.5" customHeight="1" x14ac:dyDescent="0.3"/>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List73">
    <tabColor theme="5" tint="0.79998168889431442"/>
    <pageSetUpPr fitToPage="1"/>
  </sheetPr>
  <dimension ref="A1:D8"/>
  <sheetViews>
    <sheetView showGridLines="0" view="pageLayout" zoomScaleNormal="100" workbookViewId="0">
      <selection activeCell="B5" sqref="B5"/>
    </sheetView>
  </sheetViews>
  <sheetFormatPr defaultColWidth="11.5546875" defaultRowHeight="14.4" x14ac:dyDescent="0.3"/>
  <cols>
    <col min="2" max="2" width="93.33203125" customWidth="1"/>
    <col min="3" max="3" width="26.88671875" customWidth="1"/>
  </cols>
  <sheetData>
    <row r="1" spans="1:4" s="2" customFormat="1" ht="40.200000000000003" customHeight="1" x14ac:dyDescent="0.35">
      <c r="A1" s="1493" t="s">
        <v>1486</v>
      </c>
      <c r="B1" s="1494"/>
      <c r="C1" s="1494"/>
      <c r="D1" s="1494"/>
    </row>
    <row r="2" spans="1:4" s="2" customFormat="1" x14ac:dyDescent="0.3">
      <c r="C2" s="391" t="s">
        <v>1495</v>
      </c>
    </row>
    <row r="3" spans="1:4" ht="73.5" customHeight="1" x14ac:dyDescent="0.3">
      <c r="A3" s="670" t="s">
        <v>116</v>
      </c>
      <c r="B3" s="671" t="s">
        <v>1932</v>
      </c>
      <c r="C3" s="669"/>
    </row>
    <row r="4" spans="1:4" ht="74.25" customHeight="1" x14ac:dyDescent="0.3">
      <c r="A4" s="670" t="s">
        <v>118</v>
      </c>
      <c r="B4" s="672" t="s">
        <v>1933</v>
      </c>
      <c r="C4" s="669"/>
    </row>
    <row r="5" spans="1:4" ht="60.75" customHeight="1" x14ac:dyDescent="0.3">
      <c r="A5" s="670" t="s">
        <v>152</v>
      </c>
      <c r="B5" s="671" t="s">
        <v>1934</v>
      </c>
      <c r="C5" s="669"/>
    </row>
    <row r="6" spans="1:4" ht="68.25" customHeight="1" x14ac:dyDescent="0.3">
      <c r="A6" s="673" t="s">
        <v>137</v>
      </c>
      <c r="B6" s="671" t="s">
        <v>1935</v>
      </c>
      <c r="C6" s="669"/>
    </row>
    <row r="7" spans="1:4" ht="52.5" customHeight="1" x14ac:dyDescent="0.3">
      <c r="A7" s="673" t="s">
        <v>139</v>
      </c>
      <c r="B7" s="672" t="s">
        <v>1936</v>
      </c>
      <c r="C7" s="669"/>
    </row>
    <row r="8" spans="1:4" ht="15" x14ac:dyDescent="0.3">
      <c r="A8" s="392"/>
      <c r="B8" s="393"/>
      <c r="C8" s="68"/>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&amp;C&amp;"Calibri"&amp;10&amp;K000000Public&amp;1#_x000D_&amp;"Calibri"&amp;11&amp;K000000CS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List74">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09375" defaultRowHeight="14.4" x14ac:dyDescent="0.3"/>
  <cols>
    <col min="1" max="1" width="9.109375" style="39" customWidth="1"/>
    <col min="2" max="2" width="64.44140625" customWidth="1"/>
    <col min="3" max="3" width="18.6640625" customWidth="1"/>
    <col min="4" max="4" width="14.5546875" customWidth="1"/>
    <col min="6" max="7" width="14.109375" customWidth="1"/>
    <col min="8" max="10" width="16.6640625" customWidth="1"/>
  </cols>
  <sheetData>
    <row r="1" spans="1:11" ht="18" x14ac:dyDescent="0.3">
      <c r="A1" s="674" t="s">
        <v>1487</v>
      </c>
      <c r="B1" s="39"/>
    </row>
    <row r="2" spans="1:11" ht="15.6" x14ac:dyDescent="0.3">
      <c r="A2" s="394" t="s">
        <v>228</v>
      </c>
    </row>
    <row r="3" spans="1:11" x14ac:dyDescent="0.3">
      <c r="A3" s="395"/>
      <c r="B3" s="181"/>
      <c r="C3" s="396"/>
      <c r="D3" s="396"/>
      <c r="E3" s="396"/>
      <c r="F3" s="396"/>
      <c r="G3" s="396"/>
      <c r="H3" s="396"/>
      <c r="I3" s="396"/>
      <c r="J3" s="396"/>
      <c r="K3" s="397"/>
    </row>
    <row r="4" spans="1:11" x14ac:dyDescent="0.3">
      <c r="A4" s="675"/>
      <c r="B4" s="676"/>
      <c r="C4" s="677" t="s">
        <v>6</v>
      </c>
      <c r="D4" s="677" t="s">
        <v>7</v>
      </c>
      <c r="E4" s="677" t="s">
        <v>8</v>
      </c>
      <c r="F4" s="677" t="s">
        <v>43</v>
      </c>
      <c r="G4" s="677" t="s">
        <v>44</v>
      </c>
      <c r="H4" s="677" t="s">
        <v>164</v>
      </c>
      <c r="I4" s="677" t="s">
        <v>165</v>
      </c>
      <c r="J4" s="677" t="s">
        <v>199</v>
      </c>
      <c r="K4" s="398"/>
    </row>
    <row r="5" spans="1:11" ht="84" customHeight="1" x14ac:dyDescent="0.3">
      <c r="A5" s="675"/>
      <c r="B5" s="676"/>
      <c r="C5" s="677" t="s">
        <v>1496</v>
      </c>
      <c r="D5" s="677" t="s">
        <v>1497</v>
      </c>
      <c r="E5" s="677" t="s">
        <v>1498</v>
      </c>
      <c r="F5" s="677" t="s">
        <v>1937</v>
      </c>
      <c r="G5" s="677" t="s">
        <v>1499</v>
      </c>
      <c r="H5" s="677" t="s">
        <v>1500</v>
      </c>
      <c r="I5" s="677" t="s">
        <v>1465</v>
      </c>
      <c r="J5" s="677" t="s">
        <v>1501</v>
      </c>
      <c r="K5" s="398"/>
    </row>
    <row r="6" spans="1:11" ht="32.25" customHeight="1" x14ac:dyDescent="0.3">
      <c r="A6" s="654" t="s">
        <v>1938</v>
      </c>
      <c r="B6" s="678" t="s">
        <v>1502</v>
      </c>
      <c r="C6" s="679"/>
      <c r="D6" s="679"/>
      <c r="E6" s="680"/>
      <c r="F6" s="681" t="s">
        <v>1503</v>
      </c>
      <c r="G6" s="681"/>
      <c r="H6" s="676"/>
      <c r="I6" s="676"/>
      <c r="J6" s="676"/>
      <c r="K6" s="398"/>
    </row>
    <row r="7" spans="1:11" ht="25.5" customHeight="1" x14ac:dyDescent="0.3">
      <c r="A7" s="654" t="s">
        <v>1939</v>
      </c>
      <c r="B7" s="678" t="s">
        <v>1504</v>
      </c>
      <c r="C7" s="682"/>
      <c r="D7" s="682"/>
      <c r="E7" s="683"/>
      <c r="F7" s="677" t="s">
        <v>1503</v>
      </c>
      <c r="G7" s="677"/>
      <c r="H7" s="682"/>
      <c r="I7" s="682"/>
      <c r="J7" s="682"/>
      <c r="K7" s="398"/>
    </row>
    <row r="8" spans="1:11" ht="33" customHeight="1" x14ac:dyDescent="0.3">
      <c r="A8" s="654">
        <v>1</v>
      </c>
      <c r="B8" s="678" t="s">
        <v>1505</v>
      </c>
      <c r="C8" s="676"/>
      <c r="D8" s="676"/>
      <c r="E8" s="680"/>
      <c r="F8" s="677" t="s">
        <v>1503</v>
      </c>
      <c r="G8" s="677"/>
      <c r="H8" s="676"/>
      <c r="I8" s="676"/>
      <c r="J8" s="676"/>
      <c r="K8" s="398"/>
    </row>
    <row r="9" spans="1:11" ht="24.75" customHeight="1" x14ac:dyDescent="0.3">
      <c r="A9" s="654">
        <v>2</v>
      </c>
      <c r="B9" s="676" t="s">
        <v>1506</v>
      </c>
      <c r="C9" s="680"/>
      <c r="D9" s="680"/>
      <c r="E9" s="676"/>
      <c r="F9" s="676"/>
      <c r="G9" s="676"/>
      <c r="H9" s="676"/>
      <c r="I9" s="676"/>
      <c r="J9" s="676"/>
      <c r="K9" s="398"/>
    </row>
    <row r="10" spans="1:11" ht="24" customHeight="1" x14ac:dyDescent="0.3">
      <c r="A10" s="654" t="s">
        <v>399</v>
      </c>
      <c r="B10" s="684" t="s">
        <v>1507</v>
      </c>
      <c r="C10" s="680"/>
      <c r="D10" s="680"/>
      <c r="E10" s="676"/>
      <c r="F10" s="680"/>
      <c r="G10" s="676"/>
      <c r="H10" s="676"/>
      <c r="I10" s="676"/>
      <c r="J10" s="676"/>
      <c r="K10" s="398"/>
    </row>
    <row r="11" spans="1:11" ht="27" customHeight="1" x14ac:dyDescent="0.3">
      <c r="A11" s="654" t="s">
        <v>1508</v>
      </c>
      <c r="B11" s="684" t="s">
        <v>1509</v>
      </c>
      <c r="C11" s="680"/>
      <c r="D11" s="680"/>
      <c r="E11" s="676"/>
      <c r="F11" s="680"/>
      <c r="G11" s="676"/>
      <c r="H11" s="676"/>
      <c r="I11" s="676"/>
      <c r="J11" s="676"/>
      <c r="K11" s="398"/>
    </row>
    <row r="12" spans="1:11" ht="25.5" customHeight="1" x14ac:dyDescent="0.3">
      <c r="A12" s="654" t="s">
        <v>1510</v>
      </c>
      <c r="B12" s="684" t="s">
        <v>1511</v>
      </c>
      <c r="C12" s="680"/>
      <c r="D12" s="680"/>
      <c r="E12" s="676"/>
      <c r="F12" s="680"/>
      <c r="G12" s="676"/>
      <c r="H12" s="676"/>
      <c r="I12" s="676"/>
      <c r="J12" s="676"/>
      <c r="K12" s="398"/>
    </row>
    <row r="13" spans="1:11" ht="28.5" customHeight="1" x14ac:dyDescent="0.3">
      <c r="A13" s="654">
        <v>3</v>
      </c>
      <c r="B13" s="676" t="s">
        <v>1512</v>
      </c>
      <c r="C13" s="680"/>
      <c r="D13" s="680"/>
      <c r="E13" s="680"/>
      <c r="F13" s="680"/>
      <c r="G13" s="664"/>
      <c r="H13" s="676"/>
      <c r="I13" s="676"/>
      <c r="J13" s="676"/>
      <c r="K13" s="398"/>
    </row>
    <row r="14" spans="1:11" ht="27.75" customHeight="1" x14ac:dyDescent="0.3">
      <c r="A14" s="654">
        <v>4</v>
      </c>
      <c r="B14" s="676" t="s">
        <v>1513</v>
      </c>
      <c r="C14" s="680"/>
      <c r="D14" s="680"/>
      <c r="E14" s="680"/>
      <c r="F14" s="680"/>
      <c r="G14" s="664"/>
      <c r="H14" s="676"/>
      <c r="I14" s="676"/>
      <c r="J14" s="676"/>
      <c r="K14" s="398"/>
    </row>
    <row r="15" spans="1:11" ht="27.75" customHeight="1" x14ac:dyDescent="0.3">
      <c r="A15" s="654">
        <v>5</v>
      </c>
      <c r="B15" s="676" t="s">
        <v>1514</v>
      </c>
      <c r="C15" s="680"/>
      <c r="D15" s="680"/>
      <c r="E15" s="680"/>
      <c r="F15" s="680"/>
      <c r="G15" s="664"/>
      <c r="H15" s="676"/>
      <c r="I15" s="676"/>
      <c r="J15" s="676"/>
      <c r="K15" s="398"/>
    </row>
    <row r="16" spans="1:11" x14ac:dyDescent="0.3">
      <c r="A16" s="654">
        <v>6</v>
      </c>
      <c r="B16" s="685" t="s">
        <v>42</v>
      </c>
      <c r="C16" s="680"/>
      <c r="D16" s="680"/>
      <c r="E16" s="680"/>
      <c r="F16" s="680"/>
      <c r="G16" s="664"/>
      <c r="H16" s="676"/>
      <c r="I16" s="676"/>
      <c r="J16" s="676"/>
      <c r="K16" s="398"/>
    </row>
    <row r="37" spans="11:11" ht="23.4" x14ac:dyDescent="0.45">
      <c r="K37" s="399"/>
    </row>
    <row r="38" spans="11:11" x14ac:dyDescent="0.3">
      <c r="K38" s="135"/>
    </row>
  </sheetData>
  <pageMargins left="0.70866141732283472" right="0.70866141732283472" top="0.74803149606299213" bottom="0.74803149606299213" header="0.31496062992125984" footer="0.31496062992125984"/>
  <pageSetup paperSize="9" scale="68" orientation="landscape" r:id="rId1"/>
  <headerFooter>
    <oddHeader>&amp;C&amp;"Calibri"&amp;10&amp;K000000Public&amp;1#_x000D_&amp;"Calibri"&amp;11&amp;K000000CS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List75">
    <tabColor theme="9" tint="0.79998168889431442"/>
    <pageSetUpPr fitToPage="1"/>
  </sheetPr>
  <dimension ref="A1:D14"/>
  <sheetViews>
    <sheetView showGridLines="0" view="pageLayout" zoomScaleNormal="100" workbookViewId="0">
      <selection activeCell="B11" sqref="B11"/>
    </sheetView>
  </sheetViews>
  <sheetFormatPr defaultColWidth="9.109375" defaultRowHeight="14.4" x14ac:dyDescent="0.3"/>
  <cols>
    <col min="2" max="2" width="79.44140625" customWidth="1"/>
    <col min="3" max="3" width="15.5546875" customWidth="1"/>
    <col min="4" max="4" width="18.6640625" customWidth="1"/>
  </cols>
  <sheetData>
    <row r="1" spans="1:4" ht="39" customHeight="1" x14ac:dyDescent="0.35">
      <c r="A1" s="1495" t="s">
        <v>1488</v>
      </c>
      <c r="B1" s="1494"/>
      <c r="C1" s="1494"/>
      <c r="D1" s="1494"/>
    </row>
    <row r="2" spans="1:4" x14ac:dyDescent="0.3">
      <c r="A2" s="71"/>
      <c r="C2" s="71"/>
      <c r="D2" s="71"/>
    </row>
    <row r="3" spans="1:4" x14ac:dyDescent="0.3">
      <c r="A3" s="400"/>
      <c r="B3" s="687" t="s">
        <v>228</v>
      </c>
      <c r="C3" s="688" t="s">
        <v>6</v>
      </c>
      <c r="D3" s="688" t="s">
        <v>7</v>
      </c>
    </row>
    <row r="4" spans="1:4" x14ac:dyDescent="0.3">
      <c r="A4" s="400"/>
      <c r="B4" s="1496"/>
      <c r="C4" s="1497" t="s">
        <v>1465</v>
      </c>
      <c r="D4" s="1498" t="s">
        <v>1515</v>
      </c>
    </row>
    <row r="5" spans="1:4" ht="15" customHeight="1" x14ac:dyDescent="0.3">
      <c r="A5" s="398"/>
      <c r="B5" s="1496"/>
      <c r="C5" s="1497"/>
      <c r="D5" s="1498"/>
    </row>
    <row r="6" spans="1:4" ht="41.25" customHeight="1" x14ac:dyDescent="0.3">
      <c r="A6" s="689">
        <v>1</v>
      </c>
      <c r="B6" s="691" t="s">
        <v>1516</v>
      </c>
      <c r="C6" s="663"/>
      <c r="D6" s="689"/>
    </row>
    <row r="7" spans="1:4" ht="20.100000000000001" customHeight="1" x14ac:dyDescent="0.3">
      <c r="A7" s="689">
        <v>2</v>
      </c>
      <c r="B7" s="691" t="s">
        <v>1517</v>
      </c>
      <c r="C7" s="690"/>
      <c r="D7" s="689"/>
    </row>
    <row r="8" spans="1:4" ht="20.100000000000001" customHeight="1" x14ac:dyDescent="0.3">
      <c r="A8" s="689">
        <v>3</v>
      </c>
      <c r="B8" s="691" t="s">
        <v>1518</v>
      </c>
      <c r="C8" s="690"/>
      <c r="D8" s="689"/>
    </row>
    <row r="9" spans="1:4" ht="20.100000000000001" customHeight="1" x14ac:dyDescent="0.3">
      <c r="A9" s="689">
        <v>4</v>
      </c>
      <c r="B9" s="691" t="s">
        <v>1519</v>
      </c>
      <c r="C9" s="689"/>
      <c r="D9" s="689"/>
    </row>
    <row r="10" spans="1:4" ht="20.100000000000001" customHeight="1" x14ac:dyDescent="0.3">
      <c r="A10" s="692" t="s">
        <v>592</v>
      </c>
      <c r="B10" s="693" t="s">
        <v>1940</v>
      </c>
      <c r="C10" s="689"/>
      <c r="D10" s="689"/>
    </row>
    <row r="11" spans="1:4" ht="29.25" customHeight="1" x14ac:dyDescent="0.3">
      <c r="A11" s="689">
        <v>5</v>
      </c>
      <c r="B11" s="694" t="s">
        <v>1520</v>
      </c>
      <c r="C11" s="663"/>
      <c r="D11" s="689"/>
    </row>
    <row r="12" spans="1:4" x14ac:dyDescent="0.3">
      <c r="B12" s="28"/>
    </row>
    <row r="13" spans="1:4" x14ac:dyDescent="0.3">
      <c r="A13" s="401"/>
    </row>
    <row r="14" spans="1:4" x14ac:dyDescent="0.3">
      <c r="A14" s="401"/>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List76">
    <tabColor theme="9" tint="0.79998168889431442"/>
    <pageSetUpPr fitToPage="1"/>
  </sheetPr>
  <dimension ref="A1:P19"/>
  <sheetViews>
    <sheetView showGridLines="0" view="pageLayout" zoomScaleNormal="115" workbookViewId="0">
      <selection activeCell="B21" sqref="B21"/>
    </sheetView>
  </sheetViews>
  <sheetFormatPr defaultColWidth="9.109375" defaultRowHeight="14.4" x14ac:dyDescent="0.3"/>
  <cols>
    <col min="1" max="1" width="9.109375" style="67"/>
    <col min="2" max="2" width="56.6640625" customWidth="1"/>
    <col min="14" max="14" width="20.109375" style="28" customWidth="1"/>
  </cols>
  <sheetData>
    <row r="1" spans="1:16" ht="42.6" customHeight="1" x14ac:dyDescent="0.35">
      <c r="A1" s="1499" t="s">
        <v>1489</v>
      </c>
      <c r="B1" s="1494"/>
      <c r="C1" s="1494"/>
      <c r="D1" s="1494"/>
      <c r="E1" s="1494"/>
      <c r="F1" s="1494"/>
      <c r="G1" s="1494"/>
      <c r="H1" s="1494"/>
      <c r="I1" s="1494"/>
      <c r="J1" s="1494"/>
      <c r="K1" s="1494"/>
      <c r="L1" s="1494"/>
      <c r="M1" s="1494"/>
    </row>
    <row r="2" spans="1:16" x14ac:dyDescent="0.3">
      <c r="A2" s="687" t="s">
        <v>228</v>
      </c>
    </row>
    <row r="3" spans="1:16" x14ac:dyDescent="0.3">
      <c r="A3" s="402"/>
    </row>
    <row r="4" spans="1:16" ht="20.100000000000001" customHeight="1" x14ac:dyDescent="0.3">
      <c r="A4" s="403"/>
      <c r="B4" s="1500" t="s">
        <v>1455</v>
      </c>
      <c r="C4" s="1498" t="s">
        <v>946</v>
      </c>
      <c r="D4" s="1498"/>
      <c r="E4" s="1498"/>
      <c r="F4" s="1498"/>
      <c r="G4" s="1498"/>
      <c r="H4" s="1498"/>
      <c r="I4" s="1498"/>
      <c r="J4" s="1498"/>
      <c r="K4" s="1498"/>
      <c r="L4" s="1498"/>
      <c r="M4" s="1498"/>
      <c r="N4" s="404"/>
    </row>
    <row r="5" spans="1:16" ht="20.100000000000001" customHeight="1" x14ac:dyDescent="0.3">
      <c r="A5" s="403"/>
      <c r="B5" s="1500"/>
      <c r="C5" s="688" t="s">
        <v>6</v>
      </c>
      <c r="D5" s="688" t="s">
        <v>7</v>
      </c>
      <c r="E5" s="688" t="s">
        <v>8</v>
      </c>
      <c r="F5" s="688" t="s">
        <v>43</v>
      </c>
      <c r="G5" s="688" t="s">
        <v>44</v>
      </c>
      <c r="H5" s="688" t="s">
        <v>164</v>
      </c>
      <c r="I5" s="688" t="s">
        <v>165</v>
      </c>
      <c r="J5" s="688" t="s">
        <v>199</v>
      </c>
      <c r="K5" s="688" t="s">
        <v>454</v>
      </c>
      <c r="L5" s="688" t="s">
        <v>455</v>
      </c>
      <c r="M5" s="688" t="s">
        <v>456</v>
      </c>
      <c r="N5" s="696" t="s">
        <v>457</v>
      </c>
    </row>
    <row r="6" spans="1:16" ht="31.5" customHeight="1" x14ac:dyDescent="0.3">
      <c r="A6" s="405"/>
      <c r="B6" s="1500"/>
      <c r="C6" s="695">
        <v>0</v>
      </c>
      <c r="D6" s="695">
        <v>0.02</v>
      </c>
      <c r="E6" s="695">
        <v>0.04</v>
      </c>
      <c r="F6" s="695">
        <v>0.1</v>
      </c>
      <c r="G6" s="695">
        <v>0.2</v>
      </c>
      <c r="H6" s="695">
        <v>0.5</v>
      </c>
      <c r="I6" s="695">
        <v>0.7</v>
      </c>
      <c r="J6" s="695">
        <v>0.75</v>
      </c>
      <c r="K6" s="695">
        <v>1</v>
      </c>
      <c r="L6" s="695">
        <v>1.5</v>
      </c>
      <c r="M6" s="688" t="s">
        <v>948</v>
      </c>
      <c r="N6" s="696" t="s">
        <v>1941</v>
      </c>
    </row>
    <row r="7" spans="1:16" ht="24" customHeight="1" x14ac:dyDescent="0.3">
      <c r="A7" s="688">
        <v>1</v>
      </c>
      <c r="B7" s="697" t="s">
        <v>1409</v>
      </c>
      <c r="C7" s="689"/>
      <c r="D7" s="689"/>
      <c r="E7" s="689"/>
      <c r="F7" s="689"/>
      <c r="G7" s="689"/>
      <c r="H7" s="689"/>
      <c r="I7" s="689"/>
      <c r="J7" s="689"/>
      <c r="K7" s="689"/>
      <c r="L7" s="689"/>
      <c r="M7" s="689"/>
      <c r="N7" s="691"/>
    </row>
    <row r="8" spans="1:16" ht="20.100000000000001" customHeight="1" x14ac:dyDescent="0.3">
      <c r="A8" s="688">
        <v>2</v>
      </c>
      <c r="B8" s="697" t="s">
        <v>1521</v>
      </c>
      <c r="C8" s="689"/>
      <c r="D8" s="689"/>
      <c r="E8" s="689"/>
      <c r="F8" s="689"/>
      <c r="G8" s="689"/>
      <c r="H8" s="689"/>
      <c r="I8" s="689"/>
      <c r="J8" s="689"/>
      <c r="K8" s="689"/>
      <c r="L8" s="689"/>
      <c r="M8" s="689"/>
      <c r="N8" s="691"/>
    </row>
    <row r="9" spans="1:16" ht="20.100000000000001" customHeight="1" x14ac:dyDescent="0.3">
      <c r="A9" s="688">
        <v>3</v>
      </c>
      <c r="B9" s="697" t="s">
        <v>932</v>
      </c>
      <c r="C9" s="689"/>
      <c r="D9" s="689"/>
      <c r="E9" s="689"/>
      <c r="F9" s="689"/>
      <c r="G9" s="689"/>
      <c r="H9" s="689"/>
      <c r="I9" s="689"/>
      <c r="J9" s="689"/>
      <c r="K9" s="689"/>
      <c r="L9" s="689"/>
      <c r="M9" s="689"/>
      <c r="N9" s="691"/>
    </row>
    <row r="10" spans="1:16" ht="20.100000000000001" customHeight="1" x14ac:dyDescent="0.3">
      <c r="A10" s="688">
        <v>4</v>
      </c>
      <c r="B10" s="697" t="s">
        <v>933</v>
      </c>
      <c r="C10" s="689"/>
      <c r="D10" s="689"/>
      <c r="E10" s="689"/>
      <c r="F10" s="689"/>
      <c r="G10" s="689"/>
      <c r="H10" s="689"/>
      <c r="I10" s="689"/>
      <c r="J10" s="689"/>
      <c r="K10" s="689"/>
      <c r="L10" s="689"/>
      <c r="M10" s="689"/>
      <c r="N10" s="691"/>
    </row>
    <row r="11" spans="1:16" ht="20.100000000000001" customHeight="1" x14ac:dyDescent="0.3">
      <c r="A11" s="688">
        <v>5</v>
      </c>
      <c r="B11" s="697" t="s">
        <v>934</v>
      </c>
      <c r="C11" s="689"/>
      <c r="D11" s="689"/>
      <c r="E11" s="689"/>
      <c r="F11" s="689"/>
      <c r="G11" s="689"/>
      <c r="H11" s="689"/>
      <c r="I11" s="689"/>
      <c r="J11" s="689"/>
      <c r="K11" s="689"/>
      <c r="L11" s="689"/>
      <c r="M11" s="689"/>
      <c r="N11" s="691"/>
    </row>
    <row r="12" spans="1:16" ht="20.100000000000001" customHeight="1" x14ac:dyDescent="0.3">
      <c r="A12" s="688">
        <v>6</v>
      </c>
      <c r="B12" s="697" t="s">
        <v>935</v>
      </c>
      <c r="C12" s="689"/>
      <c r="D12" s="689"/>
      <c r="E12" s="689"/>
      <c r="F12" s="689"/>
      <c r="G12" s="689"/>
      <c r="H12" s="689"/>
      <c r="I12" s="689"/>
      <c r="J12" s="689"/>
      <c r="K12" s="689"/>
      <c r="L12" s="689"/>
      <c r="M12" s="689"/>
      <c r="N12" s="691"/>
      <c r="P12" s="22"/>
    </row>
    <row r="13" spans="1:16" ht="20.100000000000001" customHeight="1" x14ac:dyDescent="0.3">
      <c r="A13" s="688">
        <v>7</v>
      </c>
      <c r="B13" s="697" t="s">
        <v>936</v>
      </c>
      <c r="C13" s="689"/>
      <c r="D13" s="689"/>
      <c r="E13" s="689"/>
      <c r="F13" s="689"/>
      <c r="G13" s="689"/>
      <c r="H13" s="689"/>
      <c r="I13" s="689"/>
      <c r="J13" s="689"/>
      <c r="K13" s="689"/>
      <c r="L13" s="689"/>
      <c r="M13" s="689"/>
      <c r="N13" s="691"/>
    </row>
    <row r="14" spans="1:16" ht="20.100000000000001" customHeight="1" x14ac:dyDescent="0.3">
      <c r="A14" s="688">
        <v>8</v>
      </c>
      <c r="B14" s="697" t="s">
        <v>937</v>
      </c>
      <c r="C14" s="689"/>
      <c r="D14" s="689"/>
      <c r="E14" s="689"/>
      <c r="F14" s="689"/>
      <c r="G14" s="689"/>
      <c r="H14" s="689"/>
      <c r="I14" s="689"/>
      <c r="J14" s="689"/>
      <c r="K14" s="689"/>
      <c r="L14" s="689"/>
      <c r="M14" s="689"/>
      <c r="N14" s="691"/>
    </row>
    <row r="15" spans="1:16" ht="20.100000000000001" customHeight="1" x14ac:dyDescent="0.3">
      <c r="A15" s="688">
        <v>9</v>
      </c>
      <c r="B15" s="697" t="s">
        <v>942</v>
      </c>
      <c r="C15" s="689"/>
      <c r="D15" s="689"/>
      <c r="E15" s="689"/>
      <c r="F15" s="689"/>
      <c r="G15" s="689"/>
      <c r="H15" s="689"/>
      <c r="I15" s="689"/>
      <c r="J15" s="689"/>
      <c r="K15" s="689"/>
      <c r="L15" s="689"/>
      <c r="M15" s="689"/>
      <c r="N15" s="691"/>
    </row>
    <row r="16" spans="1:16" ht="20.100000000000001" customHeight="1" x14ac:dyDescent="0.3">
      <c r="A16" s="688">
        <v>10</v>
      </c>
      <c r="B16" s="697" t="s">
        <v>944</v>
      </c>
      <c r="C16" s="689"/>
      <c r="D16" s="689"/>
      <c r="E16" s="689"/>
      <c r="F16" s="689"/>
      <c r="G16" s="689"/>
      <c r="H16" s="689"/>
      <c r="I16" s="689"/>
      <c r="J16" s="689"/>
      <c r="K16" s="689"/>
      <c r="L16" s="689"/>
      <c r="M16" s="689"/>
      <c r="N16" s="691"/>
    </row>
    <row r="17" spans="1:14" ht="20.100000000000001" customHeight="1" x14ac:dyDescent="0.3">
      <c r="A17" s="688">
        <v>11</v>
      </c>
      <c r="B17" s="698" t="s">
        <v>1522</v>
      </c>
      <c r="C17" s="689"/>
      <c r="D17" s="689"/>
      <c r="E17" s="689"/>
      <c r="F17" s="689"/>
      <c r="G17" s="689"/>
      <c r="H17" s="689"/>
      <c r="I17" s="689"/>
      <c r="J17" s="689"/>
      <c r="K17" s="689"/>
      <c r="L17" s="689"/>
      <c r="M17" s="689"/>
      <c r="N17" s="691"/>
    </row>
    <row r="19" spans="1:14" x14ac:dyDescent="0.3">
      <c r="B19" s="22"/>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List77">
    <tabColor theme="9" tint="0.79998168889431442"/>
  </sheetPr>
  <dimension ref="A1:T28"/>
  <sheetViews>
    <sheetView showGridLines="0" view="pageLayout" zoomScaleNormal="100" workbookViewId="0">
      <selection sqref="A1:J1"/>
    </sheetView>
  </sheetViews>
  <sheetFormatPr defaultColWidth="9.109375" defaultRowHeight="14.4" x14ac:dyDescent="0.3"/>
  <cols>
    <col min="2" max="2" width="20.5546875" customWidth="1"/>
    <col min="3" max="3" width="29.33203125" customWidth="1"/>
    <col min="4" max="10" width="10.6640625" customWidth="1"/>
  </cols>
  <sheetData>
    <row r="1" spans="1:13" ht="40.950000000000003" customHeight="1" x14ac:dyDescent="0.35">
      <c r="A1" s="1495" t="s">
        <v>1490</v>
      </c>
      <c r="B1" s="1494"/>
      <c r="C1" s="1494"/>
      <c r="D1" s="1494"/>
      <c r="E1" s="1494"/>
      <c r="F1" s="1494"/>
      <c r="G1" s="1494"/>
      <c r="H1" s="1494"/>
      <c r="I1" s="1494"/>
      <c r="J1" s="1494"/>
    </row>
    <row r="2" spans="1:13" ht="15.6" x14ac:dyDescent="0.3">
      <c r="A2" s="699" t="s">
        <v>228</v>
      </c>
      <c r="C2" s="68"/>
      <c r="D2" s="68"/>
      <c r="E2" s="406"/>
      <c r="F2" s="68"/>
      <c r="G2" s="68"/>
      <c r="H2" s="68"/>
      <c r="I2" s="68"/>
      <c r="J2" s="68"/>
    </row>
    <row r="3" spans="1:13" x14ac:dyDescent="0.3">
      <c r="B3" s="82"/>
      <c r="C3" s="396"/>
      <c r="D3" s="407"/>
      <c r="E3" s="396"/>
      <c r="F3" s="396"/>
      <c r="G3" s="396"/>
      <c r="H3" s="396"/>
      <c r="I3" s="396"/>
      <c r="J3" s="396"/>
      <c r="M3" s="135"/>
    </row>
    <row r="4" spans="1:13" ht="20.100000000000001" customHeight="1" x14ac:dyDescent="0.3">
      <c r="B4" s="344"/>
      <c r="C4" s="235"/>
      <c r="D4" s="23" t="s">
        <v>6</v>
      </c>
      <c r="E4" s="23" t="s">
        <v>7</v>
      </c>
      <c r="F4" s="23" t="s">
        <v>8</v>
      </c>
      <c r="G4" s="23" t="s">
        <v>43</v>
      </c>
      <c r="H4" s="23" t="s">
        <v>44</v>
      </c>
      <c r="I4" s="23" t="s">
        <v>164</v>
      </c>
      <c r="J4" s="23" t="s">
        <v>165</v>
      </c>
    </row>
    <row r="5" spans="1:13" ht="20.100000000000001" customHeight="1" x14ac:dyDescent="0.3">
      <c r="B5" s="1425"/>
      <c r="C5" s="1223" t="s">
        <v>1523</v>
      </c>
      <c r="D5" s="1502" t="s">
        <v>106</v>
      </c>
      <c r="E5" s="1504" t="s">
        <v>1375</v>
      </c>
      <c r="F5" s="1504" t="s">
        <v>1376</v>
      </c>
      <c r="G5" s="1504" t="s">
        <v>1377</v>
      </c>
      <c r="H5" s="1504" t="s">
        <v>1378</v>
      </c>
      <c r="I5" s="1504" t="s">
        <v>1515</v>
      </c>
      <c r="J5" s="1504" t="s">
        <v>1524</v>
      </c>
    </row>
    <row r="6" spans="1:13" ht="81" customHeight="1" x14ac:dyDescent="0.3">
      <c r="A6" s="408"/>
      <c r="B6" s="1425"/>
      <c r="C6" s="1223"/>
      <c r="D6" s="1503"/>
      <c r="E6" s="1505"/>
      <c r="F6" s="1505"/>
      <c r="G6" s="1505"/>
      <c r="H6" s="1505"/>
      <c r="I6" s="1505"/>
      <c r="J6" s="1505"/>
    </row>
    <row r="7" spans="1:13" ht="34.5" customHeight="1" x14ac:dyDescent="0.3">
      <c r="A7" s="127" t="s">
        <v>1525</v>
      </c>
      <c r="B7" s="60" t="s">
        <v>1383</v>
      </c>
      <c r="C7" s="235"/>
      <c r="D7" s="60"/>
      <c r="E7" s="60"/>
      <c r="F7" s="60"/>
      <c r="G7" s="60"/>
      <c r="H7" s="60"/>
      <c r="I7" s="60"/>
      <c r="J7" s="60"/>
    </row>
    <row r="8" spans="1:13" ht="20.100000000000001" customHeight="1" x14ac:dyDescent="0.3">
      <c r="A8" s="409">
        <v>1</v>
      </c>
      <c r="B8" s="60"/>
      <c r="C8" s="235" t="s">
        <v>1384</v>
      </c>
      <c r="D8" s="60"/>
      <c r="E8" s="60"/>
      <c r="F8" s="60"/>
      <c r="G8" s="60"/>
      <c r="H8" s="60"/>
      <c r="I8" s="60"/>
      <c r="J8" s="60"/>
    </row>
    <row r="9" spans="1:13" ht="20.100000000000001" customHeight="1" x14ac:dyDescent="0.3">
      <c r="A9" s="409">
        <v>2</v>
      </c>
      <c r="B9" s="60"/>
      <c r="C9" s="235" t="s">
        <v>1387</v>
      </c>
      <c r="D9" s="60"/>
      <c r="E9" s="60"/>
      <c r="F9" s="60"/>
      <c r="G9" s="60"/>
      <c r="H9" s="60"/>
      <c r="I9" s="60"/>
      <c r="J9" s="60"/>
    </row>
    <row r="10" spans="1:13" ht="20.100000000000001" customHeight="1" x14ac:dyDescent="0.3">
      <c r="A10" s="409">
        <v>3</v>
      </c>
      <c r="B10" s="60"/>
      <c r="C10" s="235" t="s">
        <v>1388</v>
      </c>
      <c r="D10" s="60"/>
      <c r="E10" s="60"/>
      <c r="F10" s="60"/>
      <c r="G10" s="60"/>
      <c r="H10" s="60"/>
      <c r="I10" s="60"/>
      <c r="J10" s="60"/>
    </row>
    <row r="11" spans="1:13" ht="20.100000000000001" customHeight="1" x14ac:dyDescent="0.3">
      <c r="A11" s="409">
        <v>4</v>
      </c>
      <c r="B11" s="60"/>
      <c r="C11" s="235" t="s">
        <v>1389</v>
      </c>
      <c r="D11" s="60"/>
      <c r="E11" s="60"/>
      <c r="F11" s="60"/>
      <c r="G11" s="60"/>
      <c r="H11" s="60"/>
      <c r="I11" s="60"/>
      <c r="J11" s="60"/>
    </row>
    <row r="12" spans="1:13" ht="20.100000000000001" customHeight="1" x14ac:dyDescent="0.3">
      <c r="A12" s="409">
        <v>5</v>
      </c>
      <c r="B12" s="60"/>
      <c r="C12" s="235" t="s">
        <v>1390</v>
      </c>
      <c r="D12" s="60"/>
      <c r="E12" s="60"/>
      <c r="F12" s="60"/>
      <c r="G12" s="60"/>
      <c r="H12" s="60"/>
      <c r="I12" s="60"/>
      <c r="J12" s="60"/>
    </row>
    <row r="13" spans="1:13" ht="20.100000000000001" customHeight="1" x14ac:dyDescent="0.3">
      <c r="A13" s="409">
        <v>6</v>
      </c>
      <c r="B13" s="60"/>
      <c r="C13" s="235" t="s">
        <v>1393</v>
      </c>
      <c r="D13" s="60"/>
      <c r="E13" s="60"/>
      <c r="F13" s="60"/>
      <c r="G13" s="60"/>
      <c r="H13" s="60"/>
      <c r="I13" s="60"/>
      <c r="J13" s="60"/>
    </row>
    <row r="14" spans="1:13" ht="20.100000000000001" customHeight="1" x14ac:dyDescent="0.3">
      <c r="A14" s="409">
        <v>7</v>
      </c>
      <c r="B14" s="60"/>
      <c r="C14" s="235" t="s">
        <v>1396</v>
      </c>
      <c r="D14" s="60"/>
      <c r="E14" s="60"/>
      <c r="F14" s="60"/>
      <c r="G14" s="60"/>
      <c r="H14" s="60"/>
      <c r="I14" s="60"/>
      <c r="J14" s="60"/>
    </row>
    <row r="15" spans="1:13" ht="20.100000000000001" customHeight="1" x14ac:dyDescent="0.3">
      <c r="A15" s="409">
        <v>8</v>
      </c>
      <c r="B15" s="60"/>
      <c r="C15" s="235" t="s">
        <v>1400</v>
      </c>
      <c r="D15" s="60"/>
      <c r="E15" s="60"/>
      <c r="F15" s="60"/>
      <c r="G15" s="60"/>
      <c r="H15" s="60"/>
      <c r="I15" s="60"/>
      <c r="J15" s="60"/>
    </row>
    <row r="16" spans="1:13" ht="20.100000000000001" customHeight="1" x14ac:dyDescent="0.3">
      <c r="A16" s="409" t="s">
        <v>1276</v>
      </c>
      <c r="B16" s="60"/>
      <c r="C16" s="23" t="s">
        <v>1526</v>
      </c>
      <c r="D16" s="60"/>
      <c r="E16" s="60"/>
      <c r="F16" s="60"/>
      <c r="G16" s="60"/>
      <c r="H16" s="60"/>
      <c r="I16" s="60"/>
      <c r="J16" s="60"/>
    </row>
    <row r="17" spans="1:20" ht="27" customHeight="1" x14ac:dyDescent="0.3">
      <c r="A17" s="410" t="s">
        <v>1527</v>
      </c>
      <c r="B17" s="1501" t="s">
        <v>1528</v>
      </c>
      <c r="C17" s="1501"/>
      <c r="D17" s="60"/>
      <c r="E17" s="60"/>
      <c r="F17" s="60"/>
      <c r="G17" s="60"/>
      <c r="H17" s="60"/>
      <c r="I17" s="60"/>
      <c r="J17" s="60"/>
    </row>
    <row r="18" spans="1:20" x14ac:dyDescent="0.3">
      <c r="B18" s="114"/>
    </row>
    <row r="27" spans="1:20" ht="23.4" x14ac:dyDescent="0.45">
      <c r="O27" s="399"/>
      <c r="P27" s="411"/>
      <c r="Q27" s="411"/>
      <c r="R27" s="411"/>
      <c r="S27" s="411"/>
      <c r="T27" s="411"/>
    </row>
    <row r="28" spans="1:20" x14ac:dyDescent="0.3">
      <c r="O28" s="135"/>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List78">
    <tabColor theme="9" tint="0.79998168889431442"/>
  </sheetPr>
  <dimension ref="A1:M18"/>
  <sheetViews>
    <sheetView showGridLines="0" view="pageLayout" zoomScaleNormal="100" workbookViewId="0">
      <selection activeCell="E18" sqref="E18"/>
    </sheetView>
  </sheetViews>
  <sheetFormatPr defaultColWidth="9.109375" defaultRowHeight="14.4" x14ac:dyDescent="0.3"/>
  <cols>
    <col min="1" max="1" width="4" customWidth="1"/>
    <col min="2" max="2" width="23.88671875" customWidth="1"/>
    <col min="3" max="10" width="14.44140625" customWidth="1"/>
  </cols>
  <sheetData>
    <row r="1" spans="1:10" ht="18" x14ac:dyDescent="0.35">
      <c r="A1" s="568" t="s">
        <v>1491</v>
      </c>
    </row>
    <row r="2" spans="1:10" ht="21" x14ac:dyDescent="0.4">
      <c r="A2" s="686" t="s">
        <v>1529</v>
      </c>
      <c r="B2" s="412"/>
    </row>
    <row r="4" spans="1:10" x14ac:dyDescent="0.3">
      <c r="B4" s="398"/>
      <c r="C4" s="688" t="s">
        <v>6</v>
      </c>
      <c r="D4" s="688" t="s">
        <v>7</v>
      </c>
      <c r="E4" s="688" t="s">
        <v>8</v>
      </c>
      <c r="F4" s="688" t="s">
        <v>43</v>
      </c>
      <c r="G4" s="688" t="s">
        <v>44</v>
      </c>
      <c r="H4" s="688" t="s">
        <v>164</v>
      </c>
      <c r="I4" s="688" t="s">
        <v>165</v>
      </c>
      <c r="J4" s="688" t="s">
        <v>199</v>
      </c>
    </row>
    <row r="5" spans="1:10" ht="15" customHeight="1" x14ac:dyDescent="0.3">
      <c r="B5" s="398"/>
      <c r="C5" s="1498" t="s">
        <v>1530</v>
      </c>
      <c r="D5" s="1498"/>
      <c r="E5" s="1498"/>
      <c r="F5" s="1498"/>
      <c r="G5" s="1506" t="s">
        <v>1531</v>
      </c>
      <c r="H5" s="1507"/>
      <c r="I5" s="1507"/>
      <c r="J5" s="1508"/>
    </row>
    <row r="6" spans="1:10" ht="27" customHeight="1" x14ac:dyDescent="0.3">
      <c r="A6" s="700"/>
      <c r="B6" s="1509" t="s">
        <v>1532</v>
      </c>
      <c r="C6" s="1498" t="s">
        <v>1533</v>
      </c>
      <c r="D6" s="1498"/>
      <c r="E6" s="1498" t="s">
        <v>1534</v>
      </c>
      <c r="F6" s="1498"/>
      <c r="G6" s="1506" t="s">
        <v>1533</v>
      </c>
      <c r="H6" s="1508"/>
      <c r="I6" s="1506" t="s">
        <v>1534</v>
      </c>
      <c r="J6" s="1508"/>
    </row>
    <row r="7" spans="1:10" x14ac:dyDescent="0.3">
      <c r="A7" s="700"/>
      <c r="B7" s="1509"/>
      <c r="C7" s="688" t="s">
        <v>1535</v>
      </c>
      <c r="D7" s="688" t="s">
        <v>1536</v>
      </c>
      <c r="E7" s="688" t="s">
        <v>1535</v>
      </c>
      <c r="F7" s="688" t="s">
        <v>1536</v>
      </c>
      <c r="G7" s="696" t="s">
        <v>1535</v>
      </c>
      <c r="H7" s="696" t="s">
        <v>1536</v>
      </c>
      <c r="I7" s="696" t="s">
        <v>1535</v>
      </c>
      <c r="J7" s="696" t="s">
        <v>1536</v>
      </c>
    </row>
    <row r="8" spans="1:10" x14ac:dyDescent="0.3">
      <c r="A8" s="701">
        <v>1</v>
      </c>
      <c r="B8" s="691" t="s">
        <v>1537</v>
      </c>
      <c r="C8" s="688"/>
      <c r="D8" s="688"/>
      <c r="E8" s="688"/>
      <c r="F8" s="688"/>
      <c r="G8" s="688"/>
      <c r="H8" s="688"/>
      <c r="I8" s="688"/>
      <c r="J8" s="688"/>
    </row>
    <row r="9" spans="1:10" x14ac:dyDescent="0.3">
      <c r="A9" s="701">
        <v>2</v>
      </c>
      <c r="B9" s="691" t="s">
        <v>1538</v>
      </c>
      <c r="C9" s="688"/>
      <c r="D9" s="688"/>
      <c r="E9" s="688"/>
      <c r="F9" s="688"/>
      <c r="G9" s="688"/>
      <c r="H9" s="688"/>
      <c r="I9" s="688"/>
      <c r="J9" s="688"/>
    </row>
    <row r="10" spans="1:10" x14ac:dyDescent="0.3">
      <c r="A10" s="701">
        <v>3</v>
      </c>
      <c r="B10" s="691" t="s">
        <v>1539</v>
      </c>
      <c r="C10" s="688"/>
      <c r="D10" s="688"/>
      <c r="E10" s="688"/>
      <c r="F10" s="688"/>
      <c r="G10" s="688"/>
      <c r="H10" s="688"/>
      <c r="I10" s="688"/>
      <c r="J10" s="688"/>
    </row>
    <row r="11" spans="1:10" x14ac:dyDescent="0.3">
      <c r="A11" s="701">
        <v>4</v>
      </c>
      <c r="B11" s="691" t="s">
        <v>1540</v>
      </c>
      <c r="C11" s="688"/>
      <c r="D11" s="688"/>
      <c r="E11" s="688"/>
      <c r="F11" s="688"/>
      <c r="G11" s="688"/>
      <c r="H11" s="688"/>
      <c r="I11" s="688"/>
      <c r="J11" s="688"/>
    </row>
    <row r="12" spans="1:10" x14ac:dyDescent="0.3">
      <c r="A12" s="701">
        <v>5</v>
      </c>
      <c r="B12" s="691" t="s">
        <v>1541</v>
      </c>
      <c r="C12" s="688"/>
      <c r="D12" s="688"/>
      <c r="E12" s="688"/>
      <c r="F12" s="688"/>
      <c r="G12" s="688"/>
      <c r="H12" s="688"/>
      <c r="I12" s="688"/>
      <c r="J12" s="688"/>
    </row>
    <row r="13" spans="1:10" x14ac:dyDescent="0.3">
      <c r="A13" s="701">
        <v>6</v>
      </c>
      <c r="B13" s="691" t="s">
        <v>1542</v>
      </c>
      <c r="C13" s="688"/>
      <c r="D13" s="688"/>
      <c r="E13" s="688"/>
      <c r="F13" s="688"/>
      <c r="G13" s="688"/>
      <c r="H13" s="688"/>
      <c r="I13" s="688"/>
      <c r="J13" s="688"/>
    </row>
    <row r="14" spans="1:10" x14ac:dyDescent="0.3">
      <c r="A14" s="701">
        <v>7</v>
      </c>
      <c r="B14" s="691" t="s">
        <v>1543</v>
      </c>
      <c r="C14" s="688"/>
      <c r="D14" s="688"/>
      <c r="E14" s="688"/>
      <c r="F14" s="688"/>
      <c r="G14" s="688"/>
      <c r="H14" s="688"/>
      <c r="I14" s="688"/>
      <c r="J14" s="688"/>
    </row>
    <row r="15" spans="1:10" x14ac:dyDescent="0.3">
      <c r="A15" s="701">
        <v>8</v>
      </c>
      <c r="B15" s="691" t="s">
        <v>890</v>
      </c>
      <c r="C15" s="688"/>
      <c r="D15" s="688"/>
      <c r="E15" s="688"/>
      <c r="F15" s="688"/>
      <c r="G15" s="688"/>
      <c r="H15" s="688"/>
      <c r="I15" s="688"/>
      <c r="J15" s="688"/>
    </row>
    <row r="16" spans="1:10" x14ac:dyDescent="0.3">
      <c r="A16" s="702">
        <v>9</v>
      </c>
      <c r="B16" s="566" t="s">
        <v>42</v>
      </c>
      <c r="C16" s="566"/>
      <c r="D16" s="566"/>
      <c r="E16" s="566"/>
      <c r="F16" s="566"/>
      <c r="G16" s="566"/>
      <c r="H16" s="566"/>
      <c r="I16" s="566"/>
      <c r="J16" s="566"/>
    </row>
    <row r="17" spans="2:13" x14ac:dyDescent="0.3">
      <c r="B17" s="71"/>
      <c r="C17" s="71"/>
      <c r="D17" s="71"/>
      <c r="E17" s="71"/>
      <c r="F17" s="71"/>
      <c r="G17" s="71"/>
      <c r="H17" s="71"/>
      <c r="I17" s="71"/>
      <c r="J17" s="71"/>
    </row>
    <row r="18" spans="2:13" x14ac:dyDescent="0.3">
      <c r="M18" s="22"/>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&amp;C&amp;"Calibri"&amp;10&amp;K000000Public&amp;1#_x000D_&amp;"Calibri"&amp;11&amp;K000000CS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9001E-6466-4E24-9E01-943506552D07}">
  <sheetPr codeName="List79">
    <tabColor rgb="FF92D050"/>
  </sheetPr>
  <dimension ref="A1:H15"/>
  <sheetViews>
    <sheetView showGridLines="0" view="pageLayout" zoomScaleNormal="100" workbookViewId="0">
      <selection activeCell="D24" sqref="D24"/>
    </sheetView>
  </sheetViews>
  <sheetFormatPr defaultColWidth="9.109375" defaultRowHeight="14.4" x14ac:dyDescent="0.3"/>
  <cols>
    <col min="2" max="2" width="37.44140625" customWidth="1"/>
    <col min="3" max="4" width="18.109375" customWidth="1"/>
  </cols>
  <sheetData>
    <row r="1" spans="1:8" ht="18" x14ac:dyDescent="0.35">
      <c r="A1" s="568" t="s">
        <v>1492</v>
      </c>
    </row>
    <row r="2" spans="1:8" ht="15.6" x14ac:dyDescent="0.3">
      <c r="A2" s="686" t="s">
        <v>228</v>
      </c>
    </row>
    <row r="3" spans="1:8" x14ac:dyDescent="0.3">
      <c r="B3" s="181"/>
      <c r="C3" s="395"/>
      <c r="D3" s="395"/>
    </row>
    <row r="4" spans="1:8" ht="20.100000000000001" customHeight="1" x14ac:dyDescent="0.3">
      <c r="B4" s="400"/>
      <c r="C4" s="851" t="s">
        <v>6</v>
      </c>
      <c r="D4" s="706" t="s">
        <v>7</v>
      </c>
    </row>
    <row r="5" spans="1:8" ht="20.100000000000001" customHeight="1" x14ac:dyDescent="0.3">
      <c r="B5" s="400"/>
      <c r="C5" s="1122" t="s">
        <v>1544</v>
      </c>
      <c r="D5" s="1050" t="s">
        <v>1545</v>
      </c>
    </row>
    <row r="6" spans="1:8" ht="20.100000000000001" customHeight="1" x14ac:dyDescent="0.3">
      <c r="A6" s="1510" t="s">
        <v>1546</v>
      </c>
      <c r="B6" s="1511"/>
      <c r="C6" s="703"/>
      <c r="D6" s="704"/>
      <c r="H6" s="22"/>
    </row>
    <row r="7" spans="1:8" ht="28.5" customHeight="1" x14ac:dyDescent="0.3">
      <c r="A7" s="1123">
        <v>1</v>
      </c>
      <c r="B7" s="1124" t="s">
        <v>1547</v>
      </c>
      <c r="C7" s="1052"/>
      <c r="D7" s="1052"/>
    </row>
    <row r="8" spans="1:8" ht="30" customHeight="1" x14ac:dyDescent="0.3">
      <c r="A8" s="1123">
        <v>2</v>
      </c>
      <c r="B8" s="1124" t="s">
        <v>1548</v>
      </c>
      <c r="C8" s="1052"/>
      <c r="D8" s="1052"/>
    </row>
    <row r="9" spans="1:8" ht="20.100000000000001" customHeight="1" x14ac:dyDescent="0.3">
      <c r="A9" s="1123">
        <v>3</v>
      </c>
      <c r="B9" s="1124" t="s">
        <v>1549</v>
      </c>
      <c r="C9" s="1052"/>
      <c r="D9" s="1052"/>
    </row>
    <row r="10" spans="1:8" ht="20.100000000000001" customHeight="1" x14ac:dyDescent="0.3">
      <c r="A10" s="1123">
        <v>4</v>
      </c>
      <c r="B10" s="1124" t="s">
        <v>1550</v>
      </c>
      <c r="C10" s="1052"/>
      <c r="D10" s="1052"/>
    </row>
    <row r="11" spans="1:8" ht="20.100000000000001" customHeight="1" x14ac:dyDescent="0.3">
      <c r="A11" s="1123">
        <v>5</v>
      </c>
      <c r="B11" s="1124" t="s">
        <v>1551</v>
      </c>
      <c r="C11" s="1052"/>
      <c r="D11" s="1052"/>
    </row>
    <row r="12" spans="1:8" ht="20.100000000000001" customHeight="1" x14ac:dyDescent="0.3">
      <c r="A12" s="1123">
        <v>6</v>
      </c>
      <c r="B12" s="705" t="s">
        <v>1552</v>
      </c>
      <c r="C12" s="1052"/>
      <c r="D12" s="1052"/>
    </row>
    <row r="13" spans="1:8" ht="20.100000000000001" customHeight="1" x14ac:dyDescent="0.3">
      <c r="A13" s="1510" t="s">
        <v>1553</v>
      </c>
      <c r="B13" s="1511"/>
      <c r="C13" s="1125"/>
      <c r="D13" s="1125"/>
    </row>
    <row r="14" spans="1:8" ht="20.100000000000001" customHeight="1" x14ac:dyDescent="0.3">
      <c r="A14" s="673">
        <v>7</v>
      </c>
      <c r="B14" s="1124" t="s">
        <v>1554</v>
      </c>
      <c r="C14" s="1052"/>
      <c r="D14" s="1052"/>
      <c r="H14" s="22"/>
    </row>
    <row r="15" spans="1:8" ht="20.100000000000001" customHeight="1" x14ac:dyDescent="0.3">
      <c r="A15" s="673">
        <v>8</v>
      </c>
      <c r="B15" s="1124" t="s">
        <v>1555</v>
      </c>
      <c r="C15" s="1052"/>
      <c r="D15" s="1052"/>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&amp;C&amp;"Calibri"&amp;10&amp;K000000Public&amp;1#_x000D_&amp;"Calibri"&amp;11&amp;K000000CS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3831-B8AA-4F7F-90D2-971BB836ECE3}">
  <sheetPr codeName="List8">
    <tabColor rgb="FF92D050"/>
  </sheetPr>
  <dimension ref="A2:J136"/>
  <sheetViews>
    <sheetView showGridLines="0" zoomScale="115" zoomScaleNormal="115" zoomScalePageLayoutView="80" workbookViewId="0">
      <selection activeCell="H17" sqref="H17"/>
    </sheetView>
  </sheetViews>
  <sheetFormatPr defaultRowHeight="14.4" x14ac:dyDescent="0.3"/>
  <cols>
    <col min="1" max="1" width="4.44140625" customWidth="1"/>
    <col min="2" max="2" width="8.44140625" customWidth="1"/>
    <col min="3" max="3" width="60.109375" customWidth="1"/>
    <col min="4" max="8" width="20.5546875" bestFit="1" customWidth="1"/>
  </cols>
  <sheetData>
    <row r="2" spans="1:8" ht="24.6" x14ac:dyDescent="0.3">
      <c r="D2" s="542" t="s">
        <v>1897</v>
      </c>
      <c r="H2" s="542"/>
    </row>
    <row r="3" spans="1:8" x14ac:dyDescent="0.3">
      <c r="A3" s="3"/>
    </row>
    <row r="4" spans="1:8" x14ac:dyDescent="0.3">
      <c r="A4" s="3"/>
      <c r="B4" s="5" t="s">
        <v>0</v>
      </c>
    </row>
    <row r="5" spans="1:8" x14ac:dyDescent="0.3">
      <c r="A5" s="3"/>
      <c r="B5" s="5"/>
    </row>
    <row r="6" spans="1:8" x14ac:dyDescent="0.3">
      <c r="A6" s="3"/>
    </row>
    <row r="7" spans="1:8" x14ac:dyDescent="0.3">
      <c r="A7" s="3"/>
      <c r="B7" s="859"/>
      <c r="C7" s="19"/>
      <c r="D7" s="1166" t="s">
        <v>6</v>
      </c>
      <c r="E7" s="1166" t="s">
        <v>7</v>
      </c>
      <c r="F7" s="1166" t="s">
        <v>8</v>
      </c>
      <c r="G7" s="1166" t="s">
        <v>43</v>
      </c>
      <c r="H7" s="1166" t="s">
        <v>44</v>
      </c>
    </row>
    <row r="8" spans="1:8" x14ac:dyDescent="0.3">
      <c r="A8" s="3"/>
      <c r="B8" s="20"/>
      <c r="C8" s="21"/>
      <c r="D8" s="1166" t="s">
        <v>9</v>
      </c>
      <c r="E8" s="1166" t="s">
        <v>45</v>
      </c>
      <c r="F8" s="1166" t="s">
        <v>46</v>
      </c>
      <c r="G8" s="1166" t="s">
        <v>47</v>
      </c>
      <c r="H8" s="1166" t="s">
        <v>48</v>
      </c>
    </row>
    <row r="9" spans="1:8" x14ac:dyDescent="0.3">
      <c r="A9" s="3"/>
      <c r="B9" s="15"/>
      <c r="C9" s="1205" t="s">
        <v>49</v>
      </c>
      <c r="D9" s="1206"/>
      <c r="E9" s="1206"/>
      <c r="F9" s="1206"/>
      <c r="G9" s="1206"/>
      <c r="H9" s="1207"/>
    </row>
    <row r="10" spans="1:8" x14ac:dyDescent="0.3">
      <c r="A10" s="3"/>
      <c r="B10" s="1165">
        <v>1</v>
      </c>
      <c r="C10" s="1164" t="s">
        <v>50</v>
      </c>
      <c r="D10" s="860">
        <v>86817365411.270218</v>
      </c>
      <c r="E10" s="860">
        <v>85969418230.163101</v>
      </c>
      <c r="F10" s="860">
        <v>85793415970.983597</v>
      </c>
      <c r="G10" s="860">
        <v>82984887886.232452</v>
      </c>
      <c r="H10" s="860">
        <v>78324787468.90358</v>
      </c>
    </row>
    <row r="11" spans="1:8" x14ac:dyDescent="0.3">
      <c r="A11" s="3"/>
      <c r="B11" s="1165">
        <v>2</v>
      </c>
      <c r="C11" s="1164" t="s">
        <v>51</v>
      </c>
      <c r="D11" s="860">
        <v>86817365411.270218</v>
      </c>
      <c r="E11" s="860">
        <v>85969418230.163101</v>
      </c>
      <c r="F11" s="860">
        <v>85793415970.983597</v>
      </c>
      <c r="G11" s="860">
        <v>82984887886.232452</v>
      </c>
      <c r="H11" s="860">
        <v>78324787468.90358</v>
      </c>
    </row>
    <row r="12" spans="1:8" x14ac:dyDescent="0.3">
      <c r="A12" s="3"/>
      <c r="B12" s="1165">
        <v>3</v>
      </c>
      <c r="C12" s="1164" t="s">
        <v>52</v>
      </c>
      <c r="D12" s="860">
        <v>87656281890.506226</v>
      </c>
      <c r="E12" s="860">
        <v>87639588444.811096</v>
      </c>
      <c r="F12" s="860">
        <v>87439446985.979599</v>
      </c>
      <c r="G12" s="860">
        <v>84407864711.797104</v>
      </c>
      <c r="H12" s="860">
        <v>79046573850.223587</v>
      </c>
    </row>
    <row r="13" spans="1:8" x14ac:dyDescent="0.3">
      <c r="A13" s="3"/>
      <c r="B13" s="17"/>
      <c r="C13" s="1202" t="s">
        <v>53</v>
      </c>
      <c r="D13" s="1203"/>
      <c r="E13" s="1203"/>
      <c r="F13" s="1203"/>
      <c r="G13" s="1203"/>
      <c r="H13" s="1204"/>
    </row>
    <row r="14" spans="1:8" x14ac:dyDescent="0.3">
      <c r="A14" s="3"/>
      <c r="B14" s="1165">
        <v>4</v>
      </c>
      <c r="C14" s="1164" t="s">
        <v>4</v>
      </c>
      <c r="D14" s="861">
        <v>430981406118.24872</v>
      </c>
      <c r="E14" s="861">
        <v>425031657036.42682</v>
      </c>
      <c r="F14" s="861">
        <v>435033151626.62256</v>
      </c>
      <c r="G14" s="860">
        <v>428053654008.16345</v>
      </c>
      <c r="H14" s="861">
        <v>412627619398.63019</v>
      </c>
    </row>
    <row r="15" spans="1:8" ht="15" customHeight="1" x14ac:dyDescent="0.3">
      <c r="A15" s="3"/>
      <c r="B15" s="17"/>
      <c r="C15" s="1208" t="s">
        <v>54</v>
      </c>
      <c r="D15" s="1209"/>
      <c r="E15" s="1209"/>
      <c r="F15" s="1209"/>
      <c r="G15" s="1209"/>
      <c r="H15" s="1210"/>
    </row>
    <row r="16" spans="1:8" x14ac:dyDescent="0.3">
      <c r="A16" s="3"/>
      <c r="B16" s="1165">
        <v>5</v>
      </c>
      <c r="C16" s="1164" t="s">
        <v>55</v>
      </c>
      <c r="D16" s="862">
        <v>0.20144109276828076</v>
      </c>
      <c r="E16" s="862">
        <v>0.20226591786031409</v>
      </c>
      <c r="F16" s="862">
        <v>0.19818627642275205</v>
      </c>
      <c r="G16" s="863">
        <v>0.19638581456721294</v>
      </c>
      <c r="H16" s="862">
        <v>0.18004326147568561</v>
      </c>
    </row>
    <row r="17" spans="1:8" x14ac:dyDescent="0.3">
      <c r="A17" s="3"/>
      <c r="B17" s="1165">
        <v>6</v>
      </c>
      <c r="C17" s="1164" t="s">
        <v>56</v>
      </c>
      <c r="D17" s="862">
        <v>0.20144109276828076</v>
      </c>
      <c r="E17" s="862">
        <v>0.20226591786031409</v>
      </c>
      <c r="F17" s="862">
        <v>0.19818627642275205</v>
      </c>
      <c r="G17" s="863">
        <v>0.19638581456721294</v>
      </c>
      <c r="H17" s="862">
        <v>0.18004326147568561</v>
      </c>
    </row>
    <row r="18" spans="1:8" x14ac:dyDescent="0.3">
      <c r="A18" s="3"/>
      <c r="B18" s="1165">
        <v>7</v>
      </c>
      <c r="C18" s="1164" t="s">
        <v>57</v>
      </c>
      <c r="D18" s="862">
        <v>0.20338761869103908</v>
      </c>
      <c r="E18" s="862">
        <v>0.20619543743138183</v>
      </c>
      <c r="F18" s="862">
        <v>0.20198867494070771</v>
      </c>
      <c r="G18" s="863">
        <v>0.19975332484669772</v>
      </c>
      <c r="H18" s="862">
        <v>0.1817024140681287</v>
      </c>
    </row>
    <row r="19" spans="1:8" ht="29.1" customHeight="1" x14ac:dyDescent="0.3">
      <c r="A19" s="3"/>
      <c r="B19" s="17"/>
      <c r="C19" s="1199" t="s">
        <v>58</v>
      </c>
      <c r="D19" s="1200"/>
      <c r="E19" s="1200"/>
      <c r="F19" s="1200"/>
      <c r="G19" s="1200"/>
      <c r="H19" s="1201"/>
    </row>
    <row r="20" spans="1:8" ht="28.8" x14ac:dyDescent="0.3">
      <c r="A20" s="3"/>
      <c r="B20" s="1165" t="s">
        <v>59</v>
      </c>
      <c r="C20" s="24" t="s">
        <v>60</v>
      </c>
      <c r="D20" s="862">
        <v>2.4E-2</v>
      </c>
      <c r="E20" s="862">
        <v>2.4E-2</v>
      </c>
      <c r="F20" s="863">
        <v>2.1000000000000001E-2</v>
      </c>
      <c r="G20" s="863">
        <v>2.1000000000000001E-2</v>
      </c>
      <c r="H20" s="862">
        <v>2.1000000000000001E-2</v>
      </c>
    </row>
    <row r="21" spans="1:8" x14ac:dyDescent="0.3">
      <c r="A21" s="3"/>
      <c r="B21" s="1165" t="s">
        <v>61</v>
      </c>
      <c r="C21" s="24" t="s">
        <v>62</v>
      </c>
      <c r="D21" s="862">
        <v>1.35E-2</v>
      </c>
      <c r="E21" s="862">
        <v>1.35E-2</v>
      </c>
      <c r="F21" s="863">
        <v>1.18125E-2</v>
      </c>
      <c r="G21" s="863">
        <v>1.18125E-2</v>
      </c>
      <c r="H21" s="862">
        <v>1.18125E-2</v>
      </c>
    </row>
    <row r="22" spans="1:8" x14ac:dyDescent="0.3">
      <c r="A22" s="3"/>
      <c r="B22" s="1165" t="s">
        <v>63</v>
      </c>
      <c r="C22" s="24" t="s">
        <v>64</v>
      </c>
      <c r="D22" s="862">
        <v>0</v>
      </c>
      <c r="E22" s="862">
        <v>0</v>
      </c>
      <c r="F22" s="863">
        <v>0</v>
      </c>
      <c r="G22" s="863">
        <v>0</v>
      </c>
      <c r="H22" s="862">
        <v>0</v>
      </c>
    </row>
    <row r="23" spans="1:8" ht="28.8" x14ac:dyDescent="0.3">
      <c r="A23" s="3"/>
      <c r="B23" s="1165" t="s">
        <v>65</v>
      </c>
      <c r="C23" s="24" t="s">
        <v>66</v>
      </c>
      <c r="D23" s="862">
        <v>0.10400000000000001</v>
      </c>
      <c r="E23" s="862">
        <v>0.10400000000000001</v>
      </c>
      <c r="F23" s="863">
        <v>0.10100000000000001</v>
      </c>
      <c r="G23" s="863">
        <v>0.10100000000000001</v>
      </c>
      <c r="H23" s="862">
        <v>0.10100000000000001</v>
      </c>
    </row>
    <row r="24" spans="1:8" ht="28.65" customHeight="1" x14ac:dyDescent="0.3">
      <c r="A24" s="3"/>
      <c r="B24" s="17"/>
      <c r="C24" s="1199" t="s">
        <v>67</v>
      </c>
      <c r="D24" s="1200"/>
      <c r="E24" s="1200"/>
      <c r="F24" s="1200"/>
      <c r="G24" s="1200"/>
      <c r="H24" s="1201"/>
    </row>
    <row r="25" spans="1:8" x14ac:dyDescent="0.3">
      <c r="A25" s="3"/>
      <c r="B25" s="1165">
        <v>8</v>
      </c>
      <c r="C25" s="1164" t="s">
        <v>68</v>
      </c>
      <c r="D25" s="864">
        <v>2.5000000000000001E-2</v>
      </c>
      <c r="E25" s="864">
        <v>2.5000000000000001E-2</v>
      </c>
      <c r="F25" s="864">
        <v>2.5000000000000001E-2</v>
      </c>
      <c r="G25" s="865">
        <v>2.5000000000000001E-2</v>
      </c>
      <c r="H25" s="864">
        <v>2.5000000000000001E-2</v>
      </c>
    </row>
    <row r="26" spans="1:8" ht="28.8" x14ac:dyDescent="0.3">
      <c r="A26" s="3"/>
      <c r="B26" s="1165" t="s">
        <v>18</v>
      </c>
      <c r="C26" s="1164" t="s">
        <v>69</v>
      </c>
      <c r="D26" s="864">
        <v>0</v>
      </c>
      <c r="E26" s="864">
        <v>0</v>
      </c>
      <c r="F26" s="864">
        <v>0</v>
      </c>
      <c r="G26" s="865">
        <v>0</v>
      </c>
      <c r="H26" s="864">
        <v>0</v>
      </c>
    </row>
    <row r="27" spans="1:8" ht="28.8" x14ac:dyDescent="0.3">
      <c r="A27" s="3"/>
      <c r="B27" s="1165">
        <v>9</v>
      </c>
      <c r="C27" s="1164" t="s">
        <v>70</v>
      </c>
      <c r="D27" s="864">
        <v>2.3683409730193065E-2</v>
      </c>
      <c r="E27" s="864">
        <v>1.8929024358582968E-2</v>
      </c>
      <c r="F27" s="864">
        <v>1.4064726839192045E-2</v>
      </c>
      <c r="G27" s="865">
        <v>9.452041205027531E-3</v>
      </c>
      <c r="H27" s="864">
        <v>4.7943497403459684E-3</v>
      </c>
    </row>
    <row r="28" spans="1:8" x14ac:dyDescent="0.3">
      <c r="A28" s="3"/>
      <c r="B28" s="1165" t="s">
        <v>71</v>
      </c>
      <c r="C28" s="1164" t="s">
        <v>72</v>
      </c>
      <c r="D28" s="864">
        <v>2.5000000000000001E-2</v>
      </c>
      <c r="E28" s="864">
        <v>2.5000000000000001E-2</v>
      </c>
      <c r="F28" s="864">
        <v>2.5000000000000001E-2</v>
      </c>
      <c r="G28" s="865">
        <v>2.5000000000000001E-2</v>
      </c>
      <c r="H28" s="864">
        <v>2.5000000000000001E-2</v>
      </c>
    </row>
    <row r="29" spans="1:8" x14ac:dyDescent="0.3">
      <c r="A29" s="3"/>
      <c r="B29" s="1165">
        <v>10</v>
      </c>
      <c r="C29" s="1164" t="s">
        <v>73</v>
      </c>
      <c r="D29" s="864">
        <v>0</v>
      </c>
      <c r="E29" s="864">
        <v>0</v>
      </c>
      <c r="F29" s="864">
        <v>0</v>
      </c>
      <c r="G29" s="865">
        <v>0</v>
      </c>
      <c r="H29" s="864">
        <v>0</v>
      </c>
    </row>
    <row r="30" spans="1:8" x14ac:dyDescent="0.3">
      <c r="A30" s="3"/>
      <c r="B30" s="1165" t="s">
        <v>74</v>
      </c>
      <c r="C30" s="24" t="s">
        <v>75</v>
      </c>
      <c r="D30" s="866">
        <v>0</v>
      </c>
      <c r="E30" s="866">
        <v>0</v>
      </c>
      <c r="F30" s="866">
        <v>0</v>
      </c>
      <c r="G30" s="865">
        <v>0</v>
      </c>
      <c r="H30" s="866">
        <v>0</v>
      </c>
    </row>
    <row r="31" spans="1:8" x14ac:dyDescent="0.3">
      <c r="A31" s="3"/>
      <c r="B31" s="1165">
        <v>11</v>
      </c>
      <c r="C31" s="1164" t="s">
        <v>76</v>
      </c>
      <c r="D31" s="866">
        <f>D25+D26+D27+D28+D29+D30</f>
        <v>7.3683409730193078E-2</v>
      </c>
      <c r="E31" s="866">
        <f>E25+E26+E27+E28+E29+E30</f>
        <v>6.8929024358582974E-2</v>
      </c>
      <c r="F31" s="866">
        <v>6.4064726839192038E-2</v>
      </c>
      <c r="G31" s="867">
        <v>5.9452041205027534E-2</v>
      </c>
      <c r="H31" s="866">
        <v>5.4794349740345971E-2</v>
      </c>
    </row>
    <row r="32" spans="1:8" x14ac:dyDescent="0.3">
      <c r="A32" s="3"/>
      <c r="B32" s="1165" t="s">
        <v>77</v>
      </c>
      <c r="C32" s="1164" t="s">
        <v>78</v>
      </c>
      <c r="D32" s="866">
        <v>0.17768340973019306</v>
      </c>
      <c r="E32" s="866">
        <v>0.17292902435858296</v>
      </c>
      <c r="F32" s="866">
        <v>0.16506472683919204</v>
      </c>
      <c r="G32" s="867">
        <v>0.16045204120502751</v>
      </c>
      <c r="H32" s="866">
        <v>0.15579434974034598</v>
      </c>
    </row>
    <row r="33" spans="1:8" ht="14.4" customHeight="1" x14ac:dyDescent="0.3">
      <c r="A33" s="3"/>
      <c r="B33" s="1165">
        <v>12</v>
      </c>
      <c r="C33" s="1164" t="s">
        <v>79</v>
      </c>
      <c r="D33" s="856">
        <f>(1-D32)*D10</f>
        <v>71391359901.203598</v>
      </c>
      <c r="E33" s="856">
        <f t="shared" ref="E33" si="0">(1-E32)*E10</f>
        <v>71102810610.94603</v>
      </c>
      <c r="F33" s="856">
        <v>71631949199.132019</v>
      </c>
      <c r="G33" s="856">
        <v>69669793235.716095</v>
      </c>
      <c r="H33" s="856">
        <v>66122228136.634949</v>
      </c>
    </row>
    <row r="34" spans="1:8" x14ac:dyDescent="0.3">
      <c r="A34" s="3"/>
      <c r="B34" s="17"/>
      <c r="C34" s="1202" t="s">
        <v>80</v>
      </c>
      <c r="D34" s="1203"/>
      <c r="E34" s="1203"/>
      <c r="F34" s="1203"/>
      <c r="G34" s="1203"/>
      <c r="H34" s="1204"/>
    </row>
    <row r="35" spans="1:8" x14ac:dyDescent="0.3">
      <c r="A35" s="3"/>
      <c r="B35" s="1165">
        <v>13</v>
      </c>
      <c r="C35" s="18" t="s">
        <v>81</v>
      </c>
      <c r="D35" s="868">
        <v>2142929798000.7668</v>
      </c>
      <c r="E35" s="868">
        <v>2023382186307.1782</v>
      </c>
      <c r="F35" s="868">
        <v>1914504694387.0298</v>
      </c>
      <c r="G35" s="868">
        <v>2034631248225.2119</v>
      </c>
      <c r="H35" s="868">
        <v>2304126666055.3643</v>
      </c>
    </row>
    <row r="36" spans="1:8" x14ac:dyDescent="0.3">
      <c r="A36" s="3"/>
      <c r="B36" s="1163">
        <v>14</v>
      </c>
      <c r="C36" s="26" t="s">
        <v>82</v>
      </c>
      <c r="D36" s="869">
        <v>4.0513396888813599E-2</v>
      </c>
      <c r="E36" s="869">
        <v>4.2487978203991028E-2</v>
      </c>
      <c r="F36" s="870">
        <v>4.4812329905752582E-2</v>
      </c>
      <c r="G36" s="870">
        <v>4.078620534242719E-2</v>
      </c>
      <c r="H36" s="870">
        <v>3.399326461639135E-2</v>
      </c>
    </row>
    <row r="37" spans="1:8" x14ac:dyDescent="0.3">
      <c r="B37" s="17"/>
      <c r="C37" s="1199" t="s">
        <v>83</v>
      </c>
      <c r="D37" s="1200"/>
      <c r="E37" s="1200"/>
      <c r="F37" s="1200"/>
      <c r="G37" s="1200"/>
      <c r="H37" s="1201"/>
    </row>
    <row r="38" spans="1:8" s="22" customFormat="1" x14ac:dyDescent="0.3">
      <c r="B38" s="1163" t="s">
        <v>84</v>
      </c>
      <c r="C38" s="24" t="s">
        <v>85</v>
      </c>
      <c r="D38" s="871">
        <v>0</v>
      </c>
      <c r="E38" s="871">
        <v>0</v>
      </c>
      <c r="F38" s="871">
        <v>0</v>
      </c>
      <c r="G38" s="871">
        <v>0</v>
      </c>
      <c r="H38" s="871">
        <v>0</v>
      </c>
    </row>
    <row r="39" spans="1:8" s="22" customFormat="1" x14ac:dyDescent="0.3">
      <c r="B39" s="1163" t="s">
        <v>86</v>
      </c>
      <c r="C39" s="24" t="s">
        <v>62</v>
      </c>
      <c r="D39" s="869">
        <v>0.03</v>
      </c>
      <c r="E39" s="869">
        <v>0.03</v>
      </c>
      <c r="F39" s="870">
        <v>0.03</v>
      </c>
      <c r="G39" s="870">
        <v>0.03</v>
      </c>
      <c r="H39" s="870">
        <v>0.03</v>
      </c>
    </row>
    <row r="40" spans="1:8" s="22" customFormat="1" ht="28.8" x14ac:dyDescent="0.3">
      <c r="B40" s="1163" t="s">
        <v>87</v>
      </c>
      <c r="C40" s="24" t="s">
        <v>88</v>
      </c>
      <c r="D40" s="872" t="s">
        <v>2124</v>
      </c>
      <c r="E40" s="872" t="s">
        <v>2124</v>
      </c>
      <c r="F40" s="872" t="s">
        <v>2124</v>
      </c>
      <c r="G40" s="872" t="s">
        <v>2124</v>
      </c>
      <c r="H40" s="872" t="s">
        <v>2124</v>
      </c>
    </row>
    <row r="41" spans="1:8" s="22" customFormat="1" x14ac:dyDescent="0.3">
      <c r="B41" s="17"/>
      <c r="C41" s="1199" t="s">
        <v>89</v>
      </c>
      <c r="D41" s="1200"/>
      <c r="E41" s="1200"/>
      <c r="F41" s="1200"/>
      <c r="G41" s="1200"/>
      <c r="H41" s="1201"/>
    </row>
    <row r="42" spans="1:8" s="22" customFormat="1" x14ac:dyDescent="0.3">
      <c r="B42" s="1163" t="s">
        <v>90</v>
      </c>
      <c r="C42" s="873" t="s">
        <v>91</v>
      </c>
      <c r="D42" s="871">
        <v>0.03</v>
      </c>
      <c r="E42" s="871">
        <v>0.03</v>
      </c>
      <c r="F42" s="871">
        <v>0.03</v>
      </c>
      <c r="G42" s="871">
        <v>0.03</v>
      </c>
      <c r="H42" s="871">
        <v>0.03</v>
      </c>
    </row>
    <row r="43" spans="1:8" s="22" customFormat="1" x14ac:dyDescent="0.3">
      <c r="B43" s="1163" t="s">
        <v>92</v>
      </c>
      <c r="C43" s="873" t="s">
        <v>93</v>
      </c>
      <c r="D43" s="871">
        <v>0</v>
      </c>
      <c r="E43" s="871">
        <v>0</v>
      </c>
      <c r="F43" s="871">
        <v>0</v>
      </c>
      <c r="G43" s="871">
        <v>0</v>
      </c>
      <c r="H43" s="871">
        <v>0</v>
      </c>
    </row>
    <row r="44" spans="1:8" x14ac:dyDescent="0.3">
      <c r="A44" s="3"/>
      <c r="B44" s="17"/>
      <c r="C44" s="1202" t="s">
        <v>94</v>
      </c>
      <c r="D44" s="1203"/>
      <c r="E44" s="1203"/>
      <c r="F44" s="1203"/>
      <c r="G44" s="1203"/>
      <c r="H44" s="1204"/>
    </row>
    <row r="45" spans="1:8" x14ac:dyDescent="0.3">
      <c r="A45" s="3"/>
      <c r="B45" s="1165">
        <v>15</v>
      </c>
      <c r="C45" s="18" t="s">
        <v>95</v>
      </c>
      <c r="D45" s="874">
        <v>773902893693.31201</v>
      </c>
      <c r="E45" s="874">
        <v>778213218007.30505</v>
      </c>
      <c r="F45" s="875">
        <v>708997722190.94495</v>
      </c>
      <c r="G45" s="875">
        <v>674079431730.21899</v>
      </c>
      <c r="H45" s="874">
        <v>864868704945.02795</v>
      </c>
    </row>
    <row r="46" spans="1:8" x14ac:dyDescent="0.3">
      <c r="A46" s="3"/>
      <c r="B46" s="1163" t="s">
        <v>96</v>
      </c>
      <c r="C46" s="26" t="s">
        <v>97</v>
      </c>
      <c r="D46" s="874">
        <v>558863855632.75598</v>
      </c>
      <c r="E46" s="874">
        <v>542146528705.54797</v>
      </c>
      <c r="F46" s="875">
        <v>491462776163.86102</v>
      </c>
      <c r="G46" s="875">
        <v>481295631950.38098</v>
      </c>
      <c r="H46" s="874">
        <v>670689295226.13696</v>
      </c>
    </row>
    <row r="47" spans="1:8" x14ac:dyDescent="0.3">
      <c r="A47" s="3"/>
      <c r="B47" s="1163" t="s">
        <v>98</v>
      </c>
      <c r="C47" s="26" t="s">
        <v>99</v>
      </c>
      <c r="D47" s="874">
        <v>38052993146.727501</v>
      </c>
      <c r="E47" s="874">
        <v>32093750897.754601</v>
      </c>
      <c r="F47" s="875">
        <v>28989632948.360199</v>
      </c>
      <c r="G47" s="875">
        <v>31978890018.078999</v>
      </c>
      <c r="H47" s="874">
        <v>37528742386.418999</v>
      </c>
    </row>
    <row r="48" spans="1:8" x14ac:dyDescent="0.3">
      <c r="A48" s="3"/>
      <c r="B48" s="1165">
        <v>16</v>
      </c>
      <c r="C48" s="18" t="s">
        <v>100</v>
      </c>
      <c r="D48" s="876">
        <f>D46-D47</f>
        <v>520810862486.0285</v>
      </c>
      <c r="E48" s="876">
        <f>E46-E47</f>
        <v>510052777807.7934</v>
      </c>
      <c r="F48" s="876">
        <v>462473143215.50085</v>
      </c>
      <c r="G48" s="876">
        <v>449316741932.302</v>
      </c>
      <c r="H48" s="876">
        <v>633160552839.71802</v>
      </c>
    </row>
    <row r="49" spans="1:8" x14ac:dyDescent="0.3">
      <c r="A49" s="3"/>
      <c r="B49" s="1165">
        <v>17</v>
      </c>
      <c r="C49" s="18" t="s">
        <v>101</v>
      </c>
      <c r="D49" s="877">
        <f>D45/D48</f>
        <v>1.4859576660885661</v>
      </c>
      <c r="E49" s="877">
        <f>E45/E48</f>
        <v>1.5257503769552341</v>
      </c>
      <c r="F49" s="877">
        <v>1.5330570706471702</v>
      </c>
      <c r="G49" s="877">
        <v>1.500232172145016</v>
      </c>
      <c r="H49" s="877">
        <v>1.3659548136189177</v>
      </c>
    </row>
    <row r="50" spans="1:8" x14ac:dyDescent="0.3">
      <c r="A50" s="3"/>
      <c r="B50" s="17"/>
      <c r="C50" s="1202" t="s">
        <v>102</v>
      </c>
      <c r="D50" s="1203"/>
      <c r="E50" s="1203"/>
      <c r="F50" s="1203"/>
      <c r="G50" s="1203"/>
      <c r="H50" s="1204"/>
    </row>
    <row r="51" spans="1:8" x14ac:dyDescent="0.3">
      <c r="A51" s="3"/>
      <c r="B51" s="1165">
        <v>18</v>
      </c>
      <c r="C51" s="18" t="s">
        <v>103</v>
      </c>
      <c r="D51" s="876">
        <v>1232966613325</v>
      </c>
      <c r="E51" s="876">
        <v>1168627018625</v>
      </c>
      <c r="F51" s="878">
        <v>1119107471607</v>
      </c>
      <c r="G51" s="878">
        <v>1161487066362.6445</v>
      </c>
      <c r="H51" s="876">
        <v>1175560475483.311</v>
      </c>
    </row>
    <row r="52" spans="1:8" x14ac:dyDescent="0.3">
      <c r="A52" s="3"/>
      <c r="B52" s="1165">
        <v>19</v>
      </c>
      <c r="C52" s="176" t="s">
        <v>104</v>
      </c>
      <c r="D52" s="879">
        <v>653475367679</v>
      </c>
      <c r="E52" s="876">
        <v>645981040592</v>
      </c>
      <c r="F52" s="879">
        <v>637268730593</v>
      </c>
      <c r="G52" s="879">
        <v>644794590189.90161</v>
      </c>
      <c r="H52" s="879">
        <v>630399713063.86841</v>
      </c>
    </row>
    <row r="53" spans="1:8" x14ac:dyDescent="0.3">
      <c r="A53" s="3"/>
      <c r="B53" s="1165">
        <v>20</v>
      </c>
      <c r="C53" s="18" t="s">
        <v>105</v>
      </c>
      <c r="D53" s="880">
        <f>D51/D52</f>
        <v>1.8867836100758086</v>
      </c>
      <c r="E53" s="881">
        <f>E51/E52</f>
        <v>1.8090732470321864</v>
      </c>
      <c r="F53" s="880">
        <v>1.7560997706032631</v>
      </c>
      <c r="G53" s="880">
        <v>1.8013288015033893</v>
      </c>
      <c r="H53" s="880">
        <v>1.8647858670015132</v>
      </c>
    </row>
    <row r="54" spans="1:8" x14ac:dyDescent="0.3">
      <c r="A54" s="3"/>
    </row>
    <row r="55" spans="1:8" x14ac:dyDescent="0.3">
      <c r="A55" s="3"/>
      <c r="D55" s="882"/>
    </row>
    <row r="56" spans="1:8" x14ac:dyDescent="0.3">
      <c r="A56" s="3"/>
    </row>
    <row r="57" spans="1:8" x14ac:dyDescent="0.3">
      <c r="A57" s="3"/>
    </row>
    <row r="58" spans="1:8" x14ac:dyDescent="0.3">
      <c r="A58" s="3"/>
    </row>
    <row r="59" spans="1:8" x14ac:dyDescent="0.3">
      <c r="A59" s="3"/>
    </row>
    <row r="60" spans="1:8" x14ac:dyDescent="0.3">
      <c r="A60" s="3"/>
    </row>
    <row r="61" spans="1:8" x14ac:dyDescent="0.3">
      <c r="A61" s="3"/>
    </row>
    <row r="62" spans="1:8" x14ac:dyDescent="0.3">
      <c r="A62" s="3"/>
    </row>
    <row r="63" spans="1:8" x14ac:dyDescent="0.3">
      <c r="A63" s="3"/>
    </row>
    <row r="64" spans="1:8"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0" x14ac:dyDescent="0.3">
      <c r="A97" s="3"/>
    </row>
    <row r="98" spans="1:10" x14ac:dyDescent="0.3">
      <c r="A98" s="3"/>
    </row>
    <row r="99" spans="1:10" x14ac:dyDescent="0.3">
      <c r="A99" s="3"/>
    </row>
    <row r="100" spans="1:10" x14ac:dyDescent="0.3">
      <c r="A100" s="3"/>
    </row>
    <row r="101" spans="1:10" x14ac:dyDescent="0.3">
      <c r="A101" s="3"/>
    </row>
    <row r="102" spans="1:10" x14ac:dyDescent="0.3">
      <c r="A102" s="3"/>
    </row>
    <row r="103" spans="1:10" x14ac:dyDescent="0.3">
      <c r="A103" s="3"/>
    </row>
    <row r="104" spans="1:10" x14ac:dyDescent="0.3">
      <c r="A104" s="3"/>
    </row>
    <row r="105" spans="1:10" x14ac:dyDescent="0.3">
      <c r="A105" s="3"/>
    </row>
    <row r="106" spans="1:10" x14ac:dyDescent="0.3">
      <c r="A106" s="3"/>
    </row>
    <row r="107" spans="1:10" x14ac:dyDescent="0.3">
      <c r="A107" s="3"/>
      <c r="B107" s="3"/>
      <c r="C107" s="3"/>
      <c r="D107" s="3"/>
      <c r="E107" s="3"/>
      <c r="F107" s="3"/>
      <c r="G107" s="3"/>
      <c r="H107" s="3"/>
      <c r="I107" s="3"/>
      <c r="J107" s="3"/>
    </row>
    <row r="108" spans="1:10" x14ac:dyDescent="0.3">
      <c r="A108" s="3"/>
      <c r="B108" s="3"/>
      <c r="C108" s="3"/>
      <c r="D108" s="3"/>
      <c r="E108" s="3"/>
      <c r="F108" s="3"/>
      <c r="G108" s="3"/>
      <c r="H108" s="3"/>
      <c r="I108" s="3"/>
      <c r="J108" s="3"/>
    </row>
    <row r="109" spans="1:10" x14ac:dyDescent="0.3">
      <c r="A109" s="3"/>
      <c r="B109" s="3"/>
      <c r="C109" s="3"/>
      <c r="D109" s="3"/>
      <c r="E109" s="3"/>
      <c r="F109" s="3"/>
      <c r="G109" s="3"/>
      <c r="H109" s="3"/>
      <c r="I109" s="3"/>
      <c r="J109" s="3"/>
    </row>
    <row r="110" spans="1:10" x14ac:dyDescent="0.3">
      <c r="A110" s="3"/>
      <c r="B110" s="3"/>
      <c r="C110" s="3"/>
      <c r="D110" s="3"/>
      <c r="E110" s="3"/>
      <c r="F110" s="3"/>
      <c r="G110" s="3"/>
      <c r="H110" s="3"/>
      <c r="I110" s="3"/>
      <c r="J110" s="3"/>
    </row>
    <row r="111" spans="1:10" x14ac:dyDescent="0.3">
      <c r="A111" s="3"/>
      <c r="B111" s="3"/>
      <c r="C111" s="3"/>
      <c r="D111" s="3"/>
      <c r="E111" s="3"/>
      <c r="F111" s="3"/>
      <c r="G111" s="3"/>
      <c r="H111" s="3"/>
      <c r="I111" s="3"/>
      <c r="J111" s="3"/>
    </row>
    <row r="112" spans="1:10" x14ac:dyDescent="0.3">
      <c r="A112" s="3"/>
      <c r="B112" s="3"/>
      <c r="C112" s="3"/>
      <c r="D112" s="3"/>
      <c r="E112" s="3"/>
      <c r="F112" s="3"/>
      <c r="G112" s="3"/>
      <c r="H112" s="3"/>
      <c r="I112" s="3"/>
      <c r="J112" s="3"/>
    </row>
    <row r="113" spans="1:10" x14ac:dyDescent="0.3">
      <c r="A113" s="3"/>
      <c r="B113" s="3"/>
      <c r="C113" s="3"/>
      <c r="D113" s="3"/>
      <c r="E113" s="3"/>
      <c r="F113" s="3"/>
      <c r="G113" s="3"/>
      <c r="H113" s="3"/>
      <c r="I113" s="3"/>
      <c r="J113" s="3"/>
    </row>
    <row r="114" spans="1:10" x14ac:dyDescent="0.3">
      <c r="A114" s="3"/>
      <c r="B114" s="3"/>
      <c r="C114" s="3"/>
      <c r="D114" s="3"/>
      <c r="E114" s="3"/>
      <c r="F114" s="3"/>
      <c r="G114" s="3"/>
      <c r="H114" s="3"/>
      <c r="I114" s="3"/>
      <c r="J114" s="3"/>
    </row>
    <row r="115" spans="1:10" x14ac:dyDescent="0.3">
      <c r="A115" s="3"/>
      <c r="B115" s="3"/>
      <c r="C115" s="3"/>
      <c r="D115" s="3"/>
      <c r="E115" s="3"/>
      <c r="F115" s="3"/>
      <c r="G115" s="3"/>
      <c r="H115" s="3"/>
      <c r="I115" s="3"/>
      <c r="J115" s="3"/>
    </row>
    <row r="116" spans="1:10" x14ac:dyDescent="0.3">
      <c r="A116" s="3"/>
      <c r="B116" s="3"/>
      <c r="C116" s="3"/>
      <c r="D116" s="3"/>
      <c r="E116" s="3"/>
      <c r="F116" s="3"/>
      <c r="G116" s="3"/>
      <c r="H116" s="3"/>
      <c r="I116" s="3"/>
      <c r="J116" s="3"/>
    </row>
    <row r="117" spans="1:10" x14ac:dyDescent="0.3">
      <c r="A117" s="3"/>
      <c r="B117" s="3"/>
      <c r="C117" s="3"/>
      <c r="D117" s="3"/>
      <c r="E117" s="3"/>
      <c r="F117" s="3"/>
      <c r="G117" s="3"/>
      <c r="H117" s="3"/>
      <c r="I117" s="3"/>
      <c r="J117" s="3"/>
    </row>
    <row r="118" spans="1:10" x14ac:dyDescent="0.3">
      <c r="A118" s="3"/>
      <c r="B118" s="3"/>
      <c r="C118" s="3"/>
      <c r="D118" s="3"/>
      <c r="E118" s="3"/>
      <c r="F118" s="3"/>
      <c r="G118" s="3"/>
      <c r="H118" s="3"/>
      <c r="I118" s="3"/>
      <c r="J118" s="3"/>
    </row>
    <row r="119" spans="1:10" x14ac:dyDescent="0.3">
      <c r="A119" s="3"/>
      <c r="B119" s="3"/>
      <c r="C119" s="3"/>
      <c r="D119" s="3"/>
      <c r="E119" s="3"/>
      <c r="F119" s="3"/>
      <c r="G119" s="3"/>
      <c r="H119" s="3"/>
      <c r="I119" s="3"/>
      <c r="J119" s="3"/>
    </row>
    <row r="120" spans="1:10" x14ac:dyDescent="0.3">
      <c r="A120" s="3"/>
      <c r="B120" s="3"/>
      <c r="C120" s="3"/>
      <c r="D120" s="3"/>
      <c r="E120" s="3"/>
      <c r="F120" s="3"/>
      <c r="G120" s="3"/>
      <c r="H120" s="3"/>
      <c r="I120" s="3"/>
      <c r="J120" s="3"/>
    </row>
    <row r="121" spans="1:10" x14ac:dyDescent="0.3">
      <c r="A121" s="3"/>
      <c r="B121" s="3"/>
      <c r="C121" s="3"/>
      <c r="D121" s="3"/>
      <c r="E121" s="3"/>
      <c r="F121" s="3"/>
      <c r="G121" s="3"/>
      <c r="H121" s="3"/>
      <c r="I121" s="3"/>
      <c r="J121" s="3"/>
    </row>
    <row r="122" spans="1:10" x14ac:dyDescent="0.3">
      <c r="A122" s="3"/>
      <c r="B122" s="3"/>
      <c r="C122" s="3"/>
      <c r="D122" s="3"/>
      <c r="E122" s="3"/>
      <c r="F122" s="3"/>
      <c r="G122" s="3"/>
      <c r="H122" s="3"/>
      <c r="I122" s="3"/>
      <c r="J122" s="3"/>
    </row>
    <row r="123" spans="1:10" x14ac:dyDescent="0.3">
      <c r="A123" s="3"/>
      <c r="B123" s="3"/>
      <c r="C123" s="3"/>
      <c r="D123" s="3"/>
      <c r="E123" s="3"/>
      <c r="F123" s="3"/>
      <c r="G123" s="3"/>
      <c r="H123" s="3"/>
      <c r="I123" s="3"/>
      <c r="J123" s="3"/>
    </row>
    <row r="124" spans="1:10" x14ac:dyDescent="0.3">
      <c r="A124" s="3"/>
      <c r="B124" s="3"/>
      <c r="C124" s="3"/>
      <c r="D124" s="3"/>
      <c r="E124" s="3"/>
      <c r="F124" s="3"/>
      <c r="G124" s="3"/>
      <c r="H124" s="3"/>
      <c r="I124" s="3"/>
      <c r="J124" s="3"/>
    </row>
    <row r="125" spans="1:10" x14ac:dyDescent="0.3">
      <c r="A125" s="3"/>
      <c r="B125" s="3"/>
      <c r="C125" s="3"/>
      <c r="D125" s="3"/>
      <c r="E125" s="3"/>
      <c r="F125" s="3"/>
      <c r="G125" s="3"/>
      <c r="H125" s="3"/>
      <c r="I125" s="3"/>
      <c r="J125" s="3"/>
    </row>
    <row r="126" spans="1:10" x14ac:dyDescent="0.3">
      <c r="A126" s="3"/>
      <c r="B126" s="3"/>
      <c r="C126" s="3"/>
      <c r="D126" s="3"/>
      <c r="E126" s="3"/>
      <c r="F126" s="3"/>
      <c r="G126" s="3"/>
      <c r="H126" s="3"/>
      <c r="I126" s="3"/>
      <c r="J126" s="3"/>
    </row>
    <row r="127" spans="1:10" x14ac:dyDescent="0.3">
      <c r="A127" s="3"/>
      <c r="B127" s="3"/>
      <c r="C127" s="3"/>
      <c r="D127" s="3"/>
      <c r="E127" s="3"/>
      <c r="F127" s="3"/>
      <c r="G127" s="3"/>
      <c r="H127" s="3"/>
      <c r="I127" s="3"/>
      <c r="J127" s="3"/>
    </row>
    <row r="128" spans="1:10" x14ac:dyDescent="0.3">
      <c r="A128" s="3"/>
      <c r="B128" s="3"/>
      <c r="C128" s="3"/>
      <c r="D128" s="3"/>
      <c r="E128" s="3"/>
      <c r="F128" s="3"/>
      <c r="G128" s="3"/>
      <c r="H128" s="3"/>
      <c r="I128" s="3"/>
      <c r="J128" s="3"/>
    </row>
    <row r="129" spans="1:10" x14ac:dyDescent="0.3">
      <c r="A129" s="3"/>
      <c r="B129" s="3"/>
      <c r="C129" s="3"/>
      <c r="D129" s="3"/>
      <c r="E129" s="3"/>
      <c r="F129" s="3"/>
      <c r="G129" s="3"/>
      <c r="H129" s="3"/>
      <c r="I129" s="3"/>
      <c r="J129" s="3"/>
    </row>
    <row r="130" spans="1:10" x14ac:dyDescent="0.3">
      <c r="A130" s="3"/>
      <c r="B130" s="3"/>
      <c r="C130" s="3"/>
      <c r="D130" s="3"/>
      <c r="E130" s="3"/>
      <c r="F130" s="3"/>
      <c r="G130" s="3"/>
      <c r="H130" s="3"/>
      <c r="I130" s="3"/>
      <c r="J130" s="3"/>
    </row>
    <row r="131" spans="1:10" x14ac:dyDescent="0.3">
      <c r="A131" s="3"/>
      <c r="B131" s="3"/>
      <c r="C131" s="3"/>
      <c r="D131" s="3"/>
      <c r="E131" s="3"/>
      <c r="F131" s="3"/>
      <c r="G131" s="3"/>
      <c r="H131" s="3"/>
      <c r="I131" s="3"/>
      <c r="J131" s="3"/>
    </row>
    <row r="132" spans="1:10" x14ac:dyDescent="0.3">
      <c r="A132" s="3"/>
      <c r="B132" s="3"/>
      <c r="C132" s="3"/>
      <c r="D132" s="3"/>
      <c r="E132" s="3"/>
      <c r="F132" s="3"/>
      <c r="G132" s="3"/>
      <c r="H132" s="3"/>
      <c r="I132" s="3"/>
      <c r="J132" s="3"/>
    </row>
    <row r="133" spans="1:10" x14ac:dyDescent="0.3">
      <c r="A133" s="3"/>
      <c r="B133" s="3"/>
      <c r="C133" s="3"/>
      <c r="D133" s="3"/>
      <c r="E133" s="3"/>
      <c r="F133" s="3"/>
      <c r="G133" s="3"/>
      <c r="H133" s="3"/>
      <c r="I133" s="3"/>
      <c r="J133" s="3"/>
    </row>
    <row r="134" spans="1:10" x14ac:dyDescent="0.3">
      <c r="A134" s="3"/>
      <c r="B134" s="3"/>
      <c r="C134" s="3"/>
      <c r="D134" s="3"/>
      <c r="E134" s="3"/>
      <c r="F134" s="3"/>
      <c r="G134" s="3"/>
      <c r="H134" s="3"/>
      <c r="I134" s="3"/>
      <c r="J134" s="3"/>
    </row>
    <row r="135" spans="1:10" x14ac:dyDescent="0.3">
      <c r="A135" s="3"/>
      <c r="B135" s="3"/>
      <c r="C135" s="3"/>
      <c r="D135" s="3"/>
      <c r="E135" s="3"/>
      <c r="F135" s="3"/>
      <c r="G135" s="3"/>
      <c r="H135" s="3"/>
      <c r="I135" s="3"/>
      <c r="J135" s="3"/>
    </row>
    <row r="136" spans="1:10" x14ac:dyDescent="0.3">
      <c r="A136" s="3"/>
      <c r="B136" s="3"/>
      <c r="C136" s="3"/>
      <c r="D136" s="3"/>
      <c r="E136" s="3"/>
      <c r="F136" s="3"/>
      <c r="G136" s="3"/>
      <c r="H136" s="3"/>
      <c r="I136" s="3"/>
      <c r="J136" s="3"/>
    </row>
  </sheetData>
  <mergeCells count="10">
    <mergeCell ref="C37:H37"/>
    <mergeCell ref="C41:H41"/>
    <mergeCell ref="C44:H44"/>
    <mergeCell ref="C50:H50"/>
    <mergeCell ref="C9:H9"/>
    <mergeCell ref="C13:H13"/>
    <mergeCell ref="C15:H15"/>
    <mergeCell ref="C19:H19"/>
    <mergeCell ref="C24:H24"/>
    <mergeCell ref="C34:H34"/>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D74A6-32F7-4058-821A-2E7B9E6B9D75}">
  <sheetPr codeName="List80">
    <tabColor rgb="FF92D050"/>
    <pageSetUpPr fitToPage="1"/>
  </sheetPr>
  <dimension ref="A1:I15"/>
  <sheetViews>
    <sheetView showGridLines="0" view="pageLayout" zoomScaleNormal="100" workbookViewId="0">
      <selection activeCell="D24" sqref="D24"/>
    </sheetView>
  </sheetViews>
  <sheetFormatPr defaultColWidth="9.109375" defaultRowHeight="14.4" x14ac:dyDescent="0.3"/>
  <cols>
    <col min="1" max="1" width="7.5546875" customWidth="1"/>
    <col min="2" max="2" width="55" customWidth="1"/>
    <col min="3" max="3" width="11.5546875" customWidth="1"/>
  </cols>
  <sheetData>
    <row r="1" spans="1:9" ht="42.6" customHeight="1" x14ac:dyDescent="0.35">
      <c r="A1" s="1512" t="s">
        <v>1493</v>
      </c>
      <c r="B1" s="1494"/>
      <c r="C1" s="1494"/>
      <c r="D1" s="1494"/>
      <c r="E1" s="1494"/>
      <c r="F1" s="1494"/>
      <c r="G1" s="1494"/>
      <c r="H1" s="1494"/>
      <c r="I1" s="1494"/>
    </row>
    <row r="2" spans="1:9" ht="15.6" x14ac:dyDescent="0.3">
      <c r="A2" s="686" t="s">
        <v>228</v>
      </c>
    </row>
    <row r="3" spans="1:9" x14ac:dyDescent="0.3">
      <c r="A3" s="395"/>
      <c r="B3" s="395"/>
      <c r="C3" s="1126"/>
    </row>
    <row r="4" spans="1:9" ht="20.100000000000001" customHeight="1" x14ac:dyDescent="0.3">
      <c r="A4" s="707"/>
      <c r="B4" s="707"/>
      <c r="C4" s="851" t="s">
        <v>6</v>
      </c>
    </row>
    <row r="5" spans="1:9" ht="39" customHeight="1" x14ac:dyDescent="0.3">
      <c r="A5" s="707"/>
      <c r="B5" s="1127"/>
      <c r="C5" s="851" t="s">
        <v>1515</v>
      </c>
    </row>
    <row r="6" spans="1:9" ht="26.4" customHeight="1" x14ac:dyDescent="0.3">
      <c r="A6" s="708">
        <v>1</v>
      </c>
      <c r="B6" s="694" t="s">
        <v>1556</v>
      </c>
      <c r="C6" s="854"/>
    </row>
    <row r="7" spans="1:9" ht="20.100000000000001" customHeight="1" x14ac:dyDescent="0.3">
      <c r="A7" s="851">
        <v>2</v>
      </c>
      <c r="B7" s="854" t="s">
        <v>1557</v>
      </c>
      <c r="C7" s="854"/>
    </row>
    <row r="8" spans="1:9" ht="20.100000000000001" customHeight="1" x14ac:dyDescent="0.3">
      <c r="A8" s="851">
        <v>3</v>
      </c>
      <c r="B8" s="854" t="s">
        <v>1558</v>
      </c>
      <c r="C8" s="854"/>
    </row>
    <row r="9" spans="1:9" ht="20.100000000000001" customHeight="1" x14ac:dyDescent="0.3">
      <c r="A9" s="851">
        <v>4</v>
      </c>
      <c r="B9" s="854" t="s">
        <v>1559</v>
      </c>
      <c r="C9" s="854"/>
    </row>
    <row r="10" spans="1:9" ht="20.100000000000001" customHeight="1" x14ac:dyDescent="0.3">
      <c r="A10" s="851">
        <v>5</v>
      </c>
      <c r="B10" s="854" t="s">
        <v>1560</v>
      </c>
      <c r="C10" s="854"/>
    </row>
    <row r="11" spans="1:9" ht="20.100000000000001" customHeight="1" x14ac:dyDescent="0.3">
      <c r="A11" s="851">
        <v>6</v>
      </c>
      <c r="B11" s="854" t="s">
        <v>1561</v>
      </c>
      <c r="C11" s="854"/>
    </row>
    <row r="12" spans="1:9" ht="20.100000000000001" customHeight="1" x14ac:dyDescent="0.3">
      <c r="A12" s="851">
        <v>7</v>
      </c>
      <c r="B12" s="854" t="s">
        <v>1562</v>
      </c>
      <c r="C12" s="854"/>
    </row>
    <row r="13" spans="1:9" ht="20.100000000000001" customHeight="1" x14ac:dyDescent="0.3">
      <c r="A13" s="851">
        <v>8</v>
      </c>
      <c r="B13" s="854" t="s">
        <v>948</v>
      </c>
      <c r="C13" s="854"/>
    </row>
    <row r="14" spans="1:9" ht="20.100000000000001" customHeight="1" x14ac:dyDescent="0.3">
      <c r="A14" s="708">
        <v>9</v>
      </c>
      <c r="B14" s="694" t="s">
        <v>1563</v>
      </c>
      <c r="C14" s="854"/>
    </row>
    <row r="15" spans="1:9" x14ac:dyDescent="0.3">
      <c r="A15" s="28"/>
      <c r="B15" s="28"/>
      <c r="C15" s="28"/>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List81">
    <tabColor theme="9" tint="0.79998168889431442"/>
    <pageSetUpPr fitToPage="1"/>
  </sheetPr>
  <dimension ref="A1:D25"/>
  <sheetViews>
    <sheetView showGridLines="0" view="pageLayout" zoomScaleNormal="100" workbookViewId="0">
      <selection activeCell="B7" sqref="B7"/>
    </sheetView>
  </sheetViews>
  <sheetFormatPr defaultColWidth="9.109375" defaultRowHeight="14.4" x14ac:dyDescent="0.3"/>
  <cols>
    <col min="1" max="1" width="9.109375" style="28"/>
    <col min="2" max="2" width="86.6640625" style="28" customWidth="1"/>
    <col min="3" max="3" width="16.33203125" style="28" customWidth="1"/>
    <col min="4" max="4" width="18.6640625" style="28" customWidth="1"/>
    <col min="5" max="16384" width="9.109375" style="28"/>
  </cols>
  <sheetData>
    <row r="1" spans="1:4" ht="18" x14ac:dyDescent="0.35">
      <c r="A1" s="709" t="s">
        <v>1494</v>
      </c>
    </row>
    <row r="2" spans="1:4" ht="15.6" x14ac:dyDescent="0.3">
      <c r="A2" s="710" t="s">
        <v>228</v>
      </c>
    </row>
    <row r="3" spans="1:4" ht="20.100000000000001" customHeight="1" x14ac:dyDescent="0.3">
      <c r="A3" s="413"/>
      <c r="B3" s="414"/>
      <c r="C3" s="415"/>
      <c r="D3" s="415"/>
    </row>
    <row r="4" spans="1:4" ht="20.100000000000001" customHeight="1" x14ac:dyDescent="0.3">
      <c r="A4" s="711"/>
      <c r="B4" s="712"/>
      <c r="C4" s="696" t="s">
        <v>6</v>
      </c>
      <c r="D4" s="696" t="s">
        <v>7</v>
      </c>
    </row>
    <row r="5" spans="1:4" ht="30" customHeight="1" x14ac:dyDescent="0.3">
      <c r="A5" s="713"/>
      <c r="B5" s="712"/>
      <c r="C5" s="696" t="s">
        <v>1564</v>
      </c>
      <c r="D5" s="696" t="s">
        <v>1515</v>
      </c>
    </row>
    <row r="6" spans="1:4" ht="20.100000000000001" customHeight="1" x14ac:dyDescent="0.3">
      <c r="A6" s="708">
        <v>1</v>
      </c>
      <c r="B6" s="694" t="s">
        <v>1565</v>
      </c>
      <c r="C6" s="714"/>
      <c r="D6" s="715"/>
    </row>
    <row r="7" spans="1:4" ht="29.25" customHeight="1" x14ac:dyDescent="0.3">
      <c r="A7" s="696">
        <v>2</v>
      </c>
      <c r="B7" s="691" t="s">
        <v>1566</v>
      </c>
      <c r="C7" s="715"/>
      <c r="D7" s="715"/>
    </row>
    <row r="8" spans="1:4" ht="20.100000000000001" customHeight="1" x14ac:dyDescent="0.3">
      <c r="A8" s="696">
        <v>3</v>
      </c>
      <c r="B8" s="691" t="s">
        <v>1567</v>
      </c>
      <c r="C8" s="715"/>
      <c r="D8" s="715"/>
    </row>
    <row r="9" spans="1:4" ht="20.100000000000001" customHeight="1" x14ac:dyDescent="0.3">
      <c r="A9" s="696">
        <v>4</v>
      </c>
      <c r="B9" s="691" t="s">
        <v>1568</v>
      </c>
      <c r="C9" s="715"/>
      <c r="D9" s="715"/>
    </row>
    <row r="10" spans="1:4" ht="20.100000000000001" customHeight="1" x14ac:dyDescent="0.3">
      <c r="A10" s="696">
        <v>5</v>
      </c>
      <c r="B10" s="691" t="s">
        <v>1569</v>
      </c>
      <c r="C10" s="715"/>
      <c r="D10" s="715"/>
    </row>
    <row r="11" spans="1:4" ht="20.100000000000001" customHeight="1" x14ac:dyDescent="0.3">
      <c r="A11" s="696">
        <v>6</v>
      </c>
      <c r="B11" s="691" t="s">
        <v>1570</v>
      </c>
      <c r="C11" s="715"/>
      <c r="D11" s="715"/>
    </row>
    <row r="12" spans="1:4" ht="20.100000000000001" customHeight="1" x14ac:dyDescent="0.3">
      <c r="A12" s="696">
        <v>7</v>
      </c>
      <c r="B12" s="691" t="s">
        <v>1571</v>
      </c>
      <c r="C12" s="715"/>
      <c r="D12" s="714"/>
    </row>
    <row r="13" spans="1:4" ht="20.100000000000001" customHeight="1" x14ac:dyDescent="0.3">
      <c r="A13" s="696">
        <v>8</v>
      </c>
      <c r="B13" s="691" t="s">
        <v>1572</v>
      </c>
      <c r="C13" s="715"/>
      <c r="D13" s="715"/>
    </row>
    <row r="14" spans="1:4" ht="20.100000000000001" customHeight="1" x14ac:dyDescent="0.3">
      <c r="A14" s="696">
        <v>9</v>
      </c>
      <c r="B14" s="691" t="s">
        <v>1573</v>
      </c>
      <c r="C14" s="715"/>
      <c r="D14" s="715"/>
    </row>
    <row r="15" spans="1:4" ht="20.100000000000001" customHeight="1" x14ac:dyDescent="0.3">
      <c r="A15" s="696">
        <v>10</v>
      </c>
      <c r="B15" s="691" t="s">
        <v>1574</v>
      </c>
      <c r="C15" s="715"/>
      <c r="D15" s="715"/>
    </row>
    <row r="16" spans="1:4" ht="20.100000000000001" customHeight="1" x14ac:dyDescent="0.3">
      <c r="A16" s="708">
        <v>11</v>
      </c>
      <c r="B16" s="698" t="s">
        <v>1575</v>
      </c>
      <c r="C16" s="714"/>
      <c r="D16" s="715"/>
    </row>
    <row r="17" spans="1:4" ht="32.25" customHeight="1" x14ac:dyDescent="0.3">
      <c r="A17" s="696">
        <v>12</v>
      </c>
      <c r="B17" s="691" t="s">
        <v>1576</v>
      </c>
      <c r="C17" s="715"/>
      <c r="D17" s="715"/>
    </row>
    <row r="18" spans="1:4" ht="20.100000000000001" customHeight="1" x14ac:dyDescent="0.3">
      <c r="A18" s="696">
        <v>13</v>
      </c>
      <c r="B18" s="691" t="s">
        <v>1567</v>
      </c>
      <c r="C18" s="715"/>
      <c r="D18" s="715"/>
    </row>
    <row r="19" spans="1:4" ht="20.100000000000001" customHeight="1" x14ac:dyDescent="0.3">
      <c r="A19" s="696">
        <v>14</v>
      </c>
      <c r="B19" s="691" t="s">
        <v>1568</v>
      </c>
      <c r="C19" s="715"/>
      <c r="D19" s="715"/>
    </row>
    <row r="20" spans="1:4" ht="20.100000000000001" customHeight="1" x14ac:dyDescent="0.3">
      <c r="A20" s="696">
        <v>15</v>
      </c>
      <c r="B20" s="691" t="s">
        <v>1569</v>
      </c>
      <c r="C20" s="715"/>
      <c r="D20" s="715"/>
    </row>
    <row r="21" spans="1:4" ht="20.100000000000001" customHeight="1" x14ac:dyDescent="0.3">
      <c r="A21" s="696">
        <v>16</v>
      </c>
      <c r="B21" s="691" t="s">
        <v>1570</v>
      </c>
      <c r="C21" s="715"/>
      <c r="D21" s="715"/>
    </row>
    <row r="22" spans="1:4" ht="20.100000000000001" customHeight="1" x14ac:dyDescent="0.3">
      <c r="A22" s="696">
        <v>17</v>
      </c>
      <c r="B22" s="691" t="s">
        <v>1571</v>
      </c>
      <c r="C22" s="715"/>
      <c r="D22" s="716"/>
    </row>
    <row r="23" spans="1:4" ht="20.100000000000001" customHeight="1" x14ac:dyDescent="0.3">
      <c r="A23" s="696">
        <v>18</v>
      </c>
      <c r="B23" s="691" t="s">
        <v>1572</v>
      </c>
      <c r="C23" s="715"/>
      <c r="D23" s="715"/>
    </row>
    <row r="24" spans="1:4" ht="20.100000000000001" customHeight="1" x14ac:dyDescent="0.3">
      <c r="A24" s="696">
        <v>19</v>
      </c>
      <c r="B24" s="691" t="s">
        <v>1573</v>
      </c>
      <c r="C24" s="715"/>
      <c r="D24" s="715"/>
    </row>
    <row r="25" spans="1:4" ht="20.100000000000001" customHeight="1" x14ac:dyDescent="0.3">
      <c r="A25" s="696">
        <v>20</v>
      </c>
      <c r="B25" s="691" t="s">
        <v>1574</v>
      </c>
      <c r="C25" s="715"/>
      <c r="D25" s="715"/>
    </row>
  </sheetData>
  <pageMargins left="0.70866141732283472" right="0.70866141732283472" top="0.74803149606299213" bottom="0.74803149606299213" header="0.31496062992125984" footer="0.31496062992125984"/>
  <pageSetup paperSize="9" scale="92" orientation="landscape" r:id="rId1"/>
  <headerFooter>
    <oddHeader>&amp;C&amp;"Calibri"&amp;10&amp;K000000Public&amp;1#_x000D_&amp;"Calibri"&amp;11&amp;K000000CS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List82">
    <tabColor rgb="FF0070C0"/>
    <pageSetUpPr fitToPage="1"/>
  </sheetPr>
  <dimension ref="B2:L16"/>
  <sheetViews>
    <sheetView showGridLines="0" zoomScaleNormal="100" workbookViewId="0"/>
  </sheetViews>
  <sheetFormatPr defaultRowHeight="14.4" x14ac:dyDescent="0.3"/>
  <cols>
    <col min="11" max="11" width="11.109375" customWidth="1"/>
    <col min="12" max="12" width="50.33203125" customWidth="1"/>
  </cols>
  <sheetData>
    <row r="2" spans="2:12" x14ac:dyDescent="0.3">
      <c r="B2" t="s">
        <v>1798</v>
      </c>
    </row>
    <row r="3" spans="2:12" x14ac:dyDescent="0.3">
      <c r="B3" t="s">
        <v>1799</v>
      </c>
    </row>
    <row r="5" spans="2:12" x14ac:dyDescent="0.3">
      <c r="B5" s="1183" t="s">
        <v>1577</v>
      </c>
      <c r="C5" s="1184"/>
      <c r="D5" s="1184"/>
      <c r="E5" s="1184"/>
      <c r="F5" s="1184"/>
      <c r="G5" s="1184"/>
      <c r="H5" s="1184"/>
      <c r="I5" s="1184"/>
      <c r="J5" s="1184"/>
      <c r="K5" s="1184"/>
      <c r="L5" s="1185"/>
    </row>
    <row r="6" spans="2:12" x14ac:dyDescent="0.3">
      <c r="B6" s="1186" t="s">
        <v>1578</v>
      </c>
      <c r="C6" s="1181"/>
      <c r="D6" s="1181"/>
      <c r="E6" s="1181"/>
      <c r="F6" s="1181"/>
      <c r="G6" s="1181"/>
      <c r="H6" s="1181"/>
      <c r="I6" s="1181"/>
      <c r="J6" s="1181"/>
      <c r="K6" s="1181"/>
      <c r="L6" s="1187"/>
    </row>
    <row r="7" spans="2:12" ht="22.5" customHeight="1" x14ac:dyDescent="0.3">
      <c r="B7" s="1186" t="s">
        <v>1579</v>
      </c>
      <c r="C7" s="1181"/>
      <c r="D7" s="1181"/>
      <c r="E7" s="1181"/>
      <c r="F7" s="1181"/>
      <c r="G7" s="1181"/>
      <c r="H7" s="1181"/>
      <c r="I7" s="1181"/>
      <c r="J7" s="1181"/>
      <c r="K7" s="1181"/>
      <c r="L7" s="1187"/>
    </row>
    <row r="8" spans="2:12" x14ac:dyDescent="0.3">
      <c r="B8" s="1186" t="s">
        <v>1580</v>
      </c>
      <c r="C8" s="1181"/>
      <c r="D8" s="1181"/>
      <c r="E8" s="1181"/>
      <c r="F8" s="1181"/>
      <c r="G8" s="1181"/>
      <c r="H8" s="1181"/>
      <c r="I8" s="1181"/>
      <c r="J8" s="1181"/>
      <c r="K8" s="1181"/>
      <c r="L8" s="1187"/>
    </row>
    <row r="9" spans="2:12" ht="22.5" customHeight="1" x14ac:dyDescent="0.3">
      <c r="B9" s="1186" t="s">
        <v>1581</v>
      </c>
      <c r="C9" s="1181"/>
      <c r="D9" s="1181"/>
      <c r="E9" s="1181"/>
      <c r="F9" s="1181"/>
      <c r="G9" s="1181"/>
      <c r="H9" s="1181"/>
      <c r="I9" s="1181"/>
      <c r="J9" s="1181"/>
      <c r="K9" s="1181"/>
      <c r="L9" s="1187"/>
    </row>
    <row r="10" spans="2:12" ht="22.5" customHeight="1" x14ac:dyDescent="0.3">
      <c r="B10" s="1188" t="s">
        <v>1582</v>
      </c>
      <c r="C10" s="1189"/>
      <c r="D10" s="1189"/>
      <c r="E10" s="1189"/>
      <c r="F10" s="1189"/>
      <c r="G10" s="1189"/>
      <c r="H10" s="1189"/>
      <c r="I10" s="1189"/>
      <c r="J10" s="1189"/>
      <c r="K10" s="1189"/>
      <c r="L10" s="1190"/>
    </row>
    <row r="11" spans="2:12" ht="22.5" customHeight="1" x14ac:dyDescent="0.3"/>
    <row r="12" spans="2:12" ht="22.5" customHeight="1" x14ac:dyDescent="0.3">
      <c r="B12" s="1182"/>
      <c r="C12" s="1182"/>
      <c r="D12" s="1182"/>
      <c r="E12" s="1182"/>
      <c r="F12" s="1182"/>
      <c r="G12" s="1182"/>
      <c r="H12" s="1182"/>
      <c r="I12" s="1182"/>
      <c r="J12" s="1182"/>
      <c r="K12" s="1182"/>
      <c r="L12" s="1182"/>
    </row>
    <row r="13" spans="2:12" ht="22.5" customHeight="1" x14ac:dyDescent="0.3">
      <c r="B13" s="1181"/>
      <c r="C13" s="1181"/>
      <c r="D13" s="1181"/>
      <c r="E13" s="1181"/>
      <c r="F13" s="1181"/>
      <c r="G13" s="1181"/>
      <c r="H13" s="1181"/>
      <c r="I13" s="1181"/>
      <c r="J13" s="1181"/>
      <c r="K13" s="1181"/>
      <c r="L13" s="1181"/>
    </row>
    <row r="14" spans="2:12" ht="22.5" customHeight="1" x14ac:dyDescent="0.3">
      <c r="B14" s="1182"/>
      <c r="C14" s="1182"/>
      <c r="D14" s="1182"/>
      <c r="E14" s="1182"/>
      <c r="F14" s="1182"/>
      <c r="G14" s="1182"/>
      <c r="H14" s="1182"/>
      <c r="I14" s="1182"/>
      <c r="J14" s="1182"/>
      <c r="K14" s="1182"/>
      <c r="L14" s="1182"/>
    </row>
    <row r="15" spans="2:12" ht="22.5" customHeight="1" x14ac:dyDescent="0.3"/>
    <row r="16" spans="2:12" ht="22.5" customHeight="1" x14ac:dyDescent="0.3"/>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List83">
    <tabColor theme="5" tint="0.79998168889431442"/>
    <pageSetUpPr fitToPage="1"/>
  </sheetPr>
  <dimension ref="A1:C16"/>
  <sheetViews>
    <sheetView showGridLines="0" view="pageLayout" zoomScaleNormal="100" workbookViewId="0">
      <selection activeCell="C6" sqref="C6"/>
    </sheetView>
  </sheetViews>
  <sheetFormatPr defaultColWidth="11.44140625" defaultRowHeight="14.4" x14ac:dyDescent="0.3"/>
  <cols>
    <col min="1" max="1" width="15.88671875" customWidth="1"/>
    <col min="2" max="2" width="12.33203125" bestFit="1" customWidth="1"/>
    <col min="3" max="3" width="87.33203125" customWidth="1"/>
  </cols>
  <sheetData>
    <row r="1" spans="1:3" ht="18" x14ac:dyDescent="0.35">
      <c r="A1" s="35" t="s">
        <v>1577</v>
      </c>
    </row>
    <row r="2" spans="1:3" x14ac:dyDescent="0.3">
      <c r="A2" t="s">
        <v>125</v>
      </c>
    </row>
    <row r="5" spans="1:3" x14ac:dyDescent="0.3">
      <c r="A5" s="238" t="s">
        <v>126</v>
      </c>
      <c r="B5" s="262" t="s">
        <v>120</v>
      </c>
      <c r="C5" s="37" t="s">
        <v>127</v>
      </c>
    </row>
    <row r="6" spans="1:3" ht="72" x14ac:dyDescent="0.3">
      <c r="A6" s="237" t="s">
        <v>1583</v>
      </c>
      <c r="B6" s="262" t="s">
        <v>116</v>
      </c>
      <c r="C6" s="416" t="s">
        <v>1584</v>
      </c>
    </row>
    <row r="7" spans="1:3" ht="72" x14ac:dyDescent="0.3">
      <c r="A7" s="237" t="s">
        <v>1585</v>
      </c>
      <c r="B7" s="38" t="s">
        <v>118</v>
      </c>
      <c r="C7" s="416" t="s">
        <v>1586</v>
      </c>
    </row>
    <row r="8" spans="1:3" ht="43.2" x14ac:dyDescent="0.3">
      <c r="A8" s="237" t="s">
        <v>1587</v>
      </c>
      <c r="B8" s="262" t="s">
        <v>152</v>
      </c>
      <c r="C8" s="416" t="s">
        <v>1588</v>
      </c>
    </row>
    <row r="9" spans="1:3" ht="115.2" x14ac:dyDescent="0.3">
      <c r="A9" s="237" t="s">
        <v>1589</v>
      </c>
      <c r="B9" s="262" t="s">
        <v>137</v>
      </c>
      <c r="C9" s="416" t="s">
        <v>1590</v>
      </c>
    </row>
    <row r="10" spans="1:3" ht="28.8" x14ac:dyDescent="0.3">
      <c r="A10" s="237" t="s">
        <v>1591</v>
      </c>
      <c r="B10" s="262" t="s">
        <v>139</v>
      </c>
      <c r="C10" s="416" t="s">
        <v>1592</v>
      </c>
    </row>
    <row r="11" spans="1:3" ht="43.2" x14ac:dyDescent="0.3">
      <c r="A11" s="237" t="s">
        <v>1593</v>
      </c>
      <c r="B11" s="262" t="s">
        <v>142</v>
      </c>
      <c r="C11" s="416" t="s">
        <v>1594</v>
      </c>
    </row>
    <row r="12" spans="1:3" ht="28.8" x14ac:dyDescent="0.3">
      <c r="A12" s="237" t="s">
        <v>1595</v>
      </c>
      <c r="B12" s="262" t="s">
        <v>145</v>
      </c>
      <c r="C12" s="416" t="s">
        <v>1596</v>
      </c>
    </row>
    <row r="13" spans="1:3" ht="28.8" x14ac:dyDescent="0.3">
      <c r="A13" s="237" t="s">
        <v>1597</v>
      </c>
      <c r="B13" s="262" t="s">
        <v>261</v>
      </c>
      <c r="C13" s="416" t="s">
        <v>1598</v>
      </c>
    </row>
    <row r="14" spans="1:3" ht="86.4" x14ac:dyDescent="0.3">
      <c r="A14" s="237" t="s">
        <v>1599</v>
      </c>
      <c r="B14" s="262" t="s">
        <v>310</v>
      </c>
      <c r="C14" s="416" t="s">
        <v>1600</v>
      </c>
    </row>
    <row r="16" spans="1:3" x14ac:dyDescent="0.3">
      <c r="B16" s="1513"/>
      <c r="C16" s="1336"/>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&amp;C&amp;"Calibri"&amp;10&amp;K000000Public&amp;1#_x000D_&amp;"Calibri"&amp;11&amp;K000000CS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List84">
    <tabColor theme="9" tint="0.79998168889431442"/>
    <pageSetUpPr fitToPage="1"/>
  </sheetPr>
  <dimension ref="A1:Q20"/>
  <sheetViews>
    <sheetView showGridLines="0" zoomScaleNormal="100" workbookViewId="0">
      <selection activeCell="C5" sqref="C5:I5"/>
    </sheetView>
  </sheetViews>
  <sheetFormatPr defaultColWidth="9.109375" defaultRowHeight="14.4" x14ac:dyDescent="0.3"/>
  <cols>
    <col min="1" max="1" width="5.109375" customWidth="1"/>
    <col min="2" max="2" width="35.6640625" customWidth="1"/>
    <col min="3" max="17" width="12.33203125" customWidth="1"/>
  </cols>
  <sheetData>
    <row r="1" spans="1:17" ht="18" x14ac:dyDescent="0.35">
      <c r="A1" s="28"/>
      <c r="B1" s="1517" t="s">
        <v>1578</v>
      </c>
      <c r="C1" s="1518"/>
      <c r="D1" s="1518"/>
      <c r="E1" s="1518"/>
      <c r="F1" s="1518"/>
      <c r="G1" s="1518"/>
      <c r="H1" s="1518"/>
      <c r="I1" s="1518"/>
      <c r="J1" s="1518"/>
      <c r="K1" s="1518"/>
      <c r="L1" s="1518"/>
      <c r="M1" s="1518"/>
      <c r="N1" s="1518"/>
      <c r="O1" s="1518"/>
      <c r="P1" s="1518"/>
      <c r="Q1" s="1518"/>
    </row>
    <row r="4" spans="1:17" x14ac:dyDescent="0.3">
      <c r="A4" s="417"/>
      <c r="B4" s="418"/>
      <c r="C4" s="380" t="s">
        <v>6</v>
      </c>
      <c r="D4" s="380" t="s">
        <v>7</v>
      </c>
      <c r="E4" s="380" t="s">
        <v>8</v>
      </c>
      <c r="F4" s="380" t="s">
        <v>43</v>
      </c>
      <c r="G4" s="380" t="s">
        <v>44</v>
      </c>
      <c r="H4" s="380" t="s">
        <v>164</v>
      </c>
      <c r="I4" s="380" t="s">
        <v>165</v>
      </c>
      <c r="J4" s="380" t="s">
        <v>199</v>
      </c>
      <c r="K4" s="380" t="s">
        <v>454</v>
      </c>
      <c r="L4" s="380" t="s">
        <v>455</v>
      </c>
      <c r="M4" s="380" t="s">
        <v>456</v>
      </c>
      <c r="N4" s="380" t="s">
        <v>457</v>
      </c>
      <c r="O4" s="380" t="s">
        <v>458</v>
      </c>
      <c r="P4" s="380" t="s">
        <v>741</v>
      </c>
      <c r="Q4" s="380" t="s">
        <v>742</v>
      </c>
    </row>
    <row r="5" spans="1:17" x14ac:dyDescent="0.3">
      <c r="A5" s="417"/>
      <c r="B5" s="418"/>
      <c r="C5" s="1519" t="s">
        <v>1601</v>
      </c>
      <c r="D5" s="1519"/>
      <c r="E5" s="1519"/>
      <c r="F5" s="1519"/>
      <c r="G5" s="1519"/>
      <c r="H5" s="1519"/>
      <c r="I5" s="1519"/>
      <c r="J5" s="1519" t="s">
        <v>1602</v>
      </c>
      <c r="K5" s="1519"/>
      <c r="L5" s="1519"/>
      <c r="M5" s="1519"/>
      <c r="N5" s="1519" t="s">
        <v>1603</v>
      </c>
      <c r="O5" s="1519"/>
      <c r="P5" s="1519"/>
      <c r="Q5" s="1519"/>
    </row>
    <row r="6" spans="1:17" x14ac:dyDescent="0.3">
      <c r="A6" s="417"/>
      <c r="B6" s="418"/>
      <c r="C6" s="1520" t="s">
        <v>1604</v>
      </c>
      <c r="D6" s="1521"/>
      <c r="E6" s="1521"/>
      <c r="F6" s="1522"/>
      <c r="G6" s="1523" t="s">
        <v>1605</v>
      </c>
      <c r="H6" s="1519"/>
      <c r="I6" s="419" t="s">
        <v>1606</v>
      </c>
      <c r="J6" s="1519" t="s">
        <v>1604</v>
      </c>
      <c r="K6" s="1519"/>
      <c r="L6" s="1514" t="s">
        <v>1605</v>
      </c>
      <c r="M6" s="419" t="s">
        <v>1606</v>
      </c>
      <c r="N6" s="1519" t="s">
        <v>1604</v>
      </c>
      <c r="O6" s="1519"/>
      <c r="P6" s="1514" t="s">
        <v>1605</v>
      </c>
      <c r="Q6" s="419" t="s">
        <v>1606</v>
      </c>
    </row>
    <row r="7" spans="1:17" x14ac:dyDescent="0.3">
      <c r="A7" s="417"/>
      <c r="B7" s="418"/>
      <c r="C7" s="1524" t="s">
        <v>1607</v>
      </c>
      <c r="D7" s="1522"/>
      <c r="E7" s="1524" t="s">
        <v>1608</v>
      </c>
      <c r="F7" s="1522"/>
      <c r="G7" s="1516"/>
      <c r="H7" s="1525" t="s">
        <v>1609</v>
      </c>
      <c r="I7" s="1516"/>
      <c r="J7" s="1514" t="s">
        <v>1607</v>
      </c>
      <c r="K7" s="1514" t="s">
        <v>1608</v>
      </c>
      <c r="L7" s="1516"/>
      <c r="M7" s="1516"/>
      <c r="N7" s="1514" t="s">
        <v>1607</v>
      </c>
      <c r="O7" s="1514" t="s">
        <v>1608</v>
      </c>
      <c r="P7" s="1516"/>
      <c r="Q7" s="1516"/>
    </row>
    <row r="8" spans="1:17" ht="43.2" x14ac:dyDescent="0.3">
      <c r="A8" s="420"/>
      <c r="B8" s="421"/>
      <c r="C8" s="422"/>
      <c r="D8" s="291" t="s">
        <v>1609</v>
      </c>
      <c r="E8" s="422"/>
      <c r="F8" s="291" t="s">
        <v>1609</v>
      </c>
      <c r="G8" s="1515"/>
      <c r="H8" s="1526"/>
      <c r="I8" s="1515"/>
      <c r="J8" s="1515"/>
      <c r="K8" s="1515"/>
      <c r="L8" s="1515"/>
      <c r="M8" s="1515"/>
      <c r="N8" s="1515"/>
      <c r="O8" s="1515"/>
      <c r="P8" s="1515"/>
      <c r="Q8" s="1515"/>
    </row>
    <row r="9" spans="1:17" x14ac:dyDescent="0.3">
      <c r="A9" s="423">
        <v>1</v>
      </c>
      <c r="B9" s="424" t="s">
        <v>1610</v>
      </c>
      <c r="C9" s="422"/>
      <c r="D9" s="380"/>
      <c r="E9" s="422"/>
      <c r="F9" s="380"/>
      <c r="G9" s="425"/>
      <c r="H9" s="425"/>
      <c r="I9" s="425"/>
      <c r="J9" s="425"/>
      <c r="K9" s="425"/>
      <c r="L9" s="425"/>
      <c r="M9" s="425"/>
      <c r="N9" s="425"/>
      <c r="O9" s="425"/>
      <c r="P9" s="425"/>
      <c r="Q9" s="425"/>
    </row>
    <row r="10" spans="1:17" x14ac:dyDescent="0.3">
      <c r="A10" s="112">
        <v>2</v>
      </c>
      <c r="B10" s="426" t="s">
        <v>1611</v>
      </c>
      <c r="C10" s="380"/>
      <c r="D10" s="380"/>
      <c r="E10" s="380"/>
      <c r="F10" s="380"/>
      <c r="G10" s="380"/>
      <c r="H10" s="380"/>
      <c r="I10" s="380"/>
      <c r="J10" s="380"/>
      <c r="K10" s="380"/>
      <c r="L10" s="380"/>
      <c r="M10" s="380"/>
      <c r="N10" s="380"/>
      <c r="O10" s="380"/>
      <c r="P10" s="380"/>
      <c r="Q10" s="380"/>
    </row>
    <row r="11" spans="1:17" x14ac:dyDescent="0.3">
      <c r="A11" s="112">
        <v>3</v>
      </c>
      <c r="B11" s="131" t="s">
        <v>1612</v>
      </c>
      <c r="C11" s="131"/>
      <c r="D11" s="131"/>
      <c r="E11" s="131"/>
      <c r="F11" s="131"/>
      <c r="G11" s="131"/>
      <c r="H11" s="427"/>
      <c r="I11" s="427"/>
      <c r="J11" s="427"/>
      <c r="K11" s="427"/>
      <c r="L11" s="427"/>
      <c r="M11" s="427"/>
      <c r="N11" s="427"/>
      <c r="O11" s="427"/>
      <c r="P11" s="427"/>
      <c r="Q11" s="427"/>
    </row>
    <row r="12" spans="1:17" x14ac:dyDescent="0.3">
      <c r="A12" s="112">
        <v>4</v>
      </c>
      <c r="B12" s="131" t="s">
        <v>1613</v>
      </c>
      <c r="C12" s="131"/>
      <c r="D12" s="131"/>
      <c r="E12" s="131"/>
      <c r="F12" s="131"/>
      <c r="G12" s="131"/>
      <c r="H12" s="427"/>
      <c r="I12" s="427"/>
      <c r="J12" s="427"/>
      <c r="K12" s="427"/>
      <c r="L12" s="427"/>
      <c r="M12" s="427"/>
      <c r="N12" s="427"/>
      <c r="O12" s="427"/>
      <c r="P12" s="427"/>
      <c r="Q12" s="427"/>
    </row>
    <row r="13" spans="1:17" x14ac:dyDescent="0.3">
      <c r="A13" s="112">
        <v>5</v>
      </c>
      <c r="B13" s="131" t="s">
        <v>1614</v>
      </c>
      <c r="C13" s="131"/>
      <c r="D13" s="131"/>
      <c r="E13" s="131"/>
      <c r="F13" s="131"/>
      <c r="G13" s="131"/>
      <c r="H13" s="427"/>
      <c r="I13" s="427"/>
      <c r="J13" s="427"/>
      <c r="K13" s="427"/>
      <c r="L13" s="427"/>
      <c r="M13" s="427"/>
      <c r="N13" s="427"/>
      <c r="O13" s="427"/>
      <c r="P13" s="427"/>
      <c r="Q13" s="427"/>
    </row>
    <row r="14" spans="1:17" x14ac:dyDescent="0.3">
      <c r="A14" s="112">
        <v>6</v>
      </c>
      <c r="B14" s="131" t="s">
        <v>1615</v>
      </c>
      <c r="C14" s="131"/>
      <c r="D14" s="131"/>
      <c r="E14" s="131"/>
      <c r="F14" s="131"/>
      <c r="G14" s="131"/>
      <c r="H14" s="427"/>
      <c r="I14" s="427"/>
      <c r="J14" s="427"/>
      <c r="K14" s="427"/>
      <c r="L14" s="427"/>
      <c r="M14" s="427"/>
      <c r="N14" s="427"/>
      <c r="O14" s="427"/>
      <c r="P14" s="427"/>
      <c r="Q14" s="427"/>
    </row>
    <row r="15" spans="1:17" x14ac:dyDescent="0.3">
      <c r="A15" s="112">
        <v>7</v>
      </c>
      <c r="B15" s="428" t="s">
        <v>1616</v>
      </c>
      <c r="C15" s="380"/>
      <c r="D15" s="380"/>
      <c r="E15" s="380"/>
      <c r="F15" s="380"/>
      <c r="G15" s="380"/>
      <c r="H15" s="380"/>
      <c r="I15" s="380"/>
      <c r="J15" s="380"/>
      <c r="K15" s="380"/>
      <c r="L15" s="380"/>
      <c r="M15" s="380"/>
      <c r="N15" s="380"/>
      <c r="O15" s="380"/>
      <c r="P15" s="380"/>
      <c r="Q15" s="380"/>
    </row>
    <row r="16" spans="1:17" x14ac:dyDescent="0.3">
      <c r="A16" s="112">
        <v>8</v>
      </c>
      <c r="B16" s="131" t="s">
        <v>1617</v>
      </c>
      <c r="C16" s="131"/>
      <c r="D16" s="131"/>
      <c r="E16" s="131"/>
      <c r="F16" s="131"/>
      <c r="G16" s="131"/>
      <c r="H16" s="131"/>
      <c r="I16" s="131"/>
      <c r="J16" s="131"/>
      <c r="K16" s="131"/>
      <c r="L16" s="131"/>
      <c r="M16" s="131"/>
      <c r="N16" s="131"/>
      <c r="O16" s="131"/>
      <c r="P16" s="131"/>
      <c r="Q16" s="131"/>
    </row>
    <row r="17" spans="1:17" x14ac:dyDescent="0.3">
      <c r="A17" s="112">
        <v>9</v>
      </c>
      <c r="B17" s="131" t="s">
        <v>1618</v>
      </c>
      <c r="C17" s="131"/>
      <c r="D17" s="131"/>
      <c r="E17" s="131"/>
      <c r="F17" s="131"/>
      <c r="G17" s="131"/>
      <c r="H17" s="131"/>
      <c r="I17" s="131"/>
      <c r="J17" s="131"/>
      <c r="K17" s="131"/>
      <c r="L17" s="131"/>
      <c r="M17" s="131"/>
      <c r="N17" s="131"/>
      <c r="O17" s="131"/>
      <c r="P17" s="131"/>
      <c r="Q17" s="131"/>
    </row>
    <row r="18" spans="1:17" x14ac:dyDescent="0.3">
      <c r="A18" s="112">
        <v>10</v>
      </c>
      <c r="B18" s="131" t="s">
        <v>1619</v>
      </c>
      <c r="C18" s="131"/>
      <c r="D18" s="131"/>
      <c r="E18" s="131"/>
      <c r="F18" s="131"/>
      <c r="G18" s="131"/>
      <c r="H18" s="131"/>
      <c r="I18" s="131"/>
      <c r="J18" s="131"/>
      <c r="K18" s="131"/>
      <c r="L18" s="131"/>
      <c r="M18" s="131"/>
      <c r="N18" s="131"/>
      <c r="O18" s="131"/>
      <c r="P18" s="131"/>
      <c r="Q18" s="131"/>
    </row>
    <row r="19" spans="1:17" x14ac:dyDescent="0.3">
      <c r="A19" s="112">
        <v>11</v>
      </c>
      <c r="B19" s="131" t="s">
        <v>1620</v>
      </c>
      <c r="C19" s="131"/>
      <c r="D19" s="131"/>
      <c r="E19" s="131"/>
      <c r="F19" s="131"/>
      <c r="G19" s="131"/>
      <c r="H19" s="131"/>
      <c r="I19" s="131"/>
      <c r="J19" s="131"/>
      <c r="K19" s="131"/>
      <c r="L19" s="131"/>
      <c r="M19" s="131"/>
      <c r="N19" s="131"/>
      <c r="O19" s="131"/>
      <c r="P19" s="131"/>
      <c r="Q19" s="131"/>
    </row>
    <row r="20" spans="1:17" x14ac:dyDescent="0.3">
      <c r="A20" s="112">
        <v>12</v>
      </c>
      <c r="B20" s="131" t="s">
        <v>1615</v>
      </c>
      <c r="C20" s="131"/>
      <c r="D20" s="131"/>
      <c r="E20" s="131"/>
      <c r="F20" s="131"/>
      <c r="G20" s="131"/>
      <c r="H20" s="131"/>
      <c r="I20" s="131"/>
      <c r="J20" s="131"/>
      <c r="K20" s="131"/>
      <c r="L20" s="131"/>
      <c r="M20" s="131"/>
      <c r="N20" s="131"/>
      <c r="O20" s="131"/>
      <c r="P20" s="131"/>
      <c r="Q20" s="131"/>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&amp;C&amp;"Calibri"&amp;10&amp;K000000Public&amp;1#_x000D_&amp;"Calibri"&amp;11&amp;K000000CS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List85">
    <tabColor theme="9" tint="0.79998168889431442"/>
    <pageSetUpPr fitToPage="1"/>
  </sheetPr>
  <dimension ref="A1:N19"/>
  <sheetViews>
    <sheetView showGridLines="0" view="pageLayout" zoomScaleNormal="100" workbookViewId="0">
      <selection activeCell="B8" sqref="B8"/>
    </sheetView>
  </sheetViews>
  <sheetFormatPr defaultColWidth="9.109375" defaultRowHeight="14.4" x14ac:dyDescent="0.3"/>
  <cols>
    <col min="1" max="1" width="5.33203125" customWidth="1"/>
    <col min="2" max="2" width="35.88671875" customWidth="1"/>
    <col min="3" max="12" width="12.33203125" customWidth="1"/>
    <col min="13" max="13" width="15.88671875" customWidth="1"/>
  </cols>
  <sheetData>
    <row r="1" spans="1:14" ht="18" x14ac:dyDescent="0.35">
      <c r="B1" s="429" t="s">
        <v>1579</v>
      </c>
      <c r="C1" s="430"/>
      <c r="D1" s="430"/>
      <c r="E1" s="430"/>
      <c r="F1" s="430"/>
      <c r="G1" s="430"/>
      <c r="H1" s="430"/>
      <c r="I1" s="430"/>
      <c r="J1" s="430"/>
      <c r="K1" s="430"/>
      <c r="L1" s="430"/>
      <c r="M1" s="430"/>
    </row>
    <row r="4" spans="1:14" x14ac:dyDescent="0.3">
      <c r="A4" s="417"/>
      <c r="B4" s="418"/>
      <c r="C4" s="380" t="s">
        <v>6</v>
      </c>
      <c r="D4" s="380" t="s">
        <v>7</v>
      </c>
      <c r="E4" s="380" t="s">
        <v>8</v>
      </c>
      <c r="F4" s="380" t="s">
        <v>43</v>
      </c>
      <c r="G4" s="380" t="s">
        <v>44</v>
      </c>
      <c r="H4" s="380" t="s">
        <v>164</v>
      </c>
      <c r="I4" s="380" t="s">
        <v>165</v>
      </c>
      <c r="J4" s="380" t="s">
        <v>199</v>
      </c>
      <c r="K4" s="380" t="s">
        <v>454</v>
      </c>
      <c r="L4" s="380" t="s">
        <v>455</v>
      </c>
      <c r="M4" s="380" t="s">
        <v>456</v>
      </c>
      <c r="N4" s="380" t="s">
        <v>457</v>
      </c>
    </row>
    <row r="5" spans="1:14" x14ac:dyDescent="0.3">
      <c r="A5" s="417"/>
      <c r="B5" s="418"/>
      <c r="C5" s="1519" t="s">
        <v>1601</v>
      </c>
      <c r="D5" s="1519"/>
      <c r="E5" s="1519"/>
      <c r="F5" s="1519"/>
      <c r="G5" s="1519" t="s">
        <v>1602</v>
      </c>
      <c r="H5" s="1519"/>
      <c r="I5" s="1519"/>
      <c r="J5" s="1519"/>
      <c r="K5" s="1519" t="s">
        <v>1603</v>
      </c>
      <c r="L5" s="1519"/>
      <c r="M5" s="1519"/>
      <c r="N5" s="1519"/>
    </row>
    <row r="6" spans="1:14" x14ac:dyDescent="0.3">
      <c r="A6" s="417"/>
      <c r="B6" s="418"/>
      <c r="C6" s="1520" t="s">
        <v>1604</v>
      </c>
      <c r="D6" s="1521"/>
      <c r="E6" s="1514" t="s">
        <v>1605</v>
      </c>
      <c r="F6" s="419" t="s">
        <v>1606</v>
      </c>
      <c r="G6" s="1519" t="s">
        <v>1604</v>
      </c>
      <c r="H6" s="1519"/>
      <c r="I6" s="1514" t="s">
        <v>1605</v>
      </c>
      <c r="J6" s="419" t="s">
        <v>1606</v>
      </c>
      <c r="K6" s="1519" t="s">
        <v>1604</v>
      </c>
      <c r="L6" s="1519"/>
      <c r="M6" s="1514" t="s">
        <v>1605</v>
      </c>
      <c r="N6" s="419" t="s">
        <v>1606</v>
      </c>
    </row>
    <row r="7" spans="1:14" x14ac:dyDescent="0.3">
      <c r="A7" s="420"/>
      <c r="B7" s="421"/>
      <c r="C7" s="431" t="s">
        <v>1607</v>
      </c>
      <c r="D7" s="431" t="s">
        <v>1608</v>
      </c>
      <c r="E7" s="1515"/>
      <c r="F7" s="425"/>
      <c r="G7" s="432" t="s">
        <v>1607</v>
      </c>
      <c r="H7" s="432" t="s">
        <v>1608</v>
      </c>
      <c r="I7" s="1515"/>
      <c r="J7" s="425"/>
      <c r="K7" s="432" t="s">
        <v>1607</v>
      </c>
      <c r="L7" s="432" t="s">
        <v>1608</v>
      </c>
      <c r="M7" s="1515"/>
      <c r="N7" s="425"/>
    </row>
    <row r="8" spans="1:14" x14ac:dyDescent="0.3">
      <c r="A8" s="423">
        <v>1</v>
      </c>
      <c r="B8" s="424" t="s">
        <v>1610</v>
      </c>
      <c r="C8" s="431"/>
      <c r="D8" s="431"/>
      <c r="E8" s="425"/>
      <c r="F8" s="432"/>
      <c r="G8" s="432"/>
      <c r="H8" s="432"/>
      <c r="I8" s="425"/>
      <c r="J8" s="432"/>
      <c r="K8" s="432"/>
      <c r="L8" s="432"/>
      <c r="M8" s="425"/>
      <c r="N8" s="432"/>
    </row>
    <row r="9" spans="1:14" x14ac:dyDescent="0.3">
      <c r="A9" s="112">
        <v>2</v>
      </c>
      <c r="B9" s="433" t="s">
        <v>1611</v>
      </c>
      <c r="C9" s="380"/>
      <c r="D9" s="380"/>
      <c r="E9" s="380"/>
      <c r="F9" s="380"/>
      <c r="G9" s="380"/>
      <c r="H9" s="380"/>
      <c r="I9" s="380"/>
      <c r="J9" s="380"/>
      <c r="K9" s="380"/>
      <c r="L9" s="380"/>
      <c r="M9" s="380"/>
      <c r="N9" s="380"/>
    </row>
    <row r="10" spans="1:14" x14ac:dyDescent="0.3">
      <c r="A10" s="112">
        <v>3</v>
      </c>
      <c r="B10" s="434" t="s">
        <v>1612</v>
      </c>
      <c r="C10" s="427"/>
      <c r="D10" s="427"/>
      <c r="E10" s="427"/>
      <c r="F10" s="427"/>
      <c r="G10" s="427"/>
      <c r="H10" s="427"/>
      <c r="I10" s="427"/>
      <c r="J10" s="427"/>
      <c r="K10" s="427"/>
      <c r="L10" s="427"/>
      <c r="M10" s="427"/>
      <c r="N10" s="427"/>
    </row>
    <row r="11" spans="1:14" x14ac:dyDescent="0.3">
      <c r="A11" s="112">
        <v>4</v>
      </c>
      <c r="B11" s="434" t="s">
        <v>1613</v>
      </c>
      <c r="C11" s="427"/>
      <c r="D11" s="427"/>
      <c r="E11" s="427"/>
      <c r="F11" s="427"/>
      <c r="G11" s="427"/>
      <c r="H11" s="427"/>
      <c r="I11" s="427"/>
      <c r="J11" s="427"/>
      <c r="K11" s="427"/>
      <c r="L11" s="427"/>
      <c r="M11" s="427"/>
      <c r="N11" s="427"/>
    </row>
    <row r="12" spans="1:14" x14ac:dyDescent="0.3">
      <c r="A12" s="112">
        <v>5</v>
      </c>
      <c r="B12" s="434" t="s">
        <v>1614</v>
      </c>
      <c r="C12" s="427"/>
      <c r="D12" s="427"/>
      <c r="E12" s="427"/>
      <c r="F12" s="427"/>
      <c r="G12" s="427"/>
      <c r="H12" s="427"/>
      <c r="I12" s="427"/>
      <c r="J12" s="427"/>
      <c r="K12" s="427"/>
      <c r="L12" s="427"/>
      <c r="M12" s="427"/>
      <c r="N12" s="427"/>
    </row>
    <row r="13" spans="1:14" x14ac:dyDescent="0.3">
      <c r="A13" s="112">
        <v>6</v>
      </c>
      <c r="B13" s="434" t="s">
        <v>1615</v>
      </c>
      <c r="C13" s="427"/>
      <c r="D13" s="427"/>
      <c r="E13" s="427"/>
      <c r="F13" s="427"/>
      <c r="G13" s="427"/>
      <c r="H13" s="427"/>
      <c r="I13" s="427"/>
      <c r="J13" s="427"/>
      <c r="K13" s="427"/>
      <c r="L13" s="427"/>
      <c r="M13" s="427"/>
      <c r="N13" s="427"/>
    </row>
    <row r="14" spans="1:14" ht="15.75" customHeight="1" x14ac:dyDescent="0.3">
      <c r="A14" s="112">
        <v>7</v>
      </c>
      <c r="B14" s="433" t="s">
        <v>1616</v>
      </c>
      <c r="C14" s="380"/>
      <c r="D14" s="380"/>
      <c r="E14" s="380"/>
      <c r="F14" s="380"/>
      <c r="G14" s="380"/>
      <c r="H14" s="380"/>
      <c r="I14" s="380"/>
      <c r="J14" s="380"/>
      <c r="K14" s="380"/>
      <c r="L14" s="380"/>
      <c r="M14" s="380"/>
      <c r="N14" s="380"/>
    </row>
    <row r="15" spans="1:14" x14ac:dyDescent="0.3">
      <c r="A15" s="112">
        <v>8</v>
      </c>
      <c r="B15" s="434" t="s">
        <v>1617</v>
      </c>
      <c r="C15" s="427"/>
      <c r="D15" s="427"/>
      <c r="E15" s="427"/>
      <c r="F15" s="427"/>
      <c r="G15" s="427"/>
      <c r="H15" s="427"/>
      <c r="I15" s="427"/>
      <c r="J15" s="427"/>
      <c r="K15" s="427"/>
      <c r="L15" s="427"/>
      <c r="M15" s="427"/>
      <c r="N15" s="427"/>
    </row>
    <row r="16" spans="1:14" x14ac:dyDescent="0.3">
      <c r="A16" s="112">
        <v>9</v>
      </c>
      <c r="B16" s="434" t="s">
        <v>1618</v>
      </c>
      <c r="C16" s="427"/>
      <c r="D16" s="427"/>
      <c r="E16" s="427"/>
      <c r="F16" s="427"/>
      <c r="G16" s="427"/>
      <c r="H16" s="427"/>
      <c r="I16" s="427"/>
      <c r="J16" s="427"/>
      <c r="K16" s="427"/>
      <c r="L16" s="427"/>
      <c r="M16" s="427"/>
      <c r="N16" s="427"/>
    </row>
    <row r="17" spans="1:14" x14ac:dyDescent="0.3">
      <c r="A17" s="112">
        <v>10</v>
      </c>
      <c r="B17" s="434" t="s">
        <v>1619</v>
      </c>
      <c r="C17" s="427"/>
      <c r="D17" s="427"/>
      <c r="E17" s="427"/>
      <c r="F17" s="427"/>
      <c r="G17" s="427"/>
      <c r="H17" s="427"/>
      <c r="I17" s="427"/>
      <c r="J17" s="427"/>
      <c r="K17" s="427"/>
      <c r="L17" s="427"/>
      <c r="M17" s="427"/>
      <c r="N17" s="427"/>
    </row>
    <row r="18" spans="1:14" x14ac:dyDescent="0.3">
      <c r="A18" s="112">
        <v>11</v>
      </c>
      <c r="B18" s="434" t="s">
        <v>1620</v>
      </c>
      <c r="C18" s="427"/>
      <c r="D18" s="427"/>
      <c r="E18" s="427"/>
      <c r="F18" s="427"/>
      <c r="G18" s="427"/>
      <c r="H18" s="427"/>
      <c r="I18" s="427"/>
      <c r="J18" s="427"/>
      <c r="K18" s="427"/>
      <c r="L18" s="427"/>
      <c r="M18" s="427"/>
      <c r="N18" s="427"/>
    </row>
    <row r="19" spans="1:14" x14ac:dyDescent="0.3">
      <c r="A19" s="112">
        <v>12</v>
      </c>
      <c r="B19" s="434" t="s">
        <v>1615</v>
      </c>
      <c r="C19" s="131"/>
      <c r="D19" s="131"/>
      <c r="E19" s="131"/>
      <c r="F19" s="131"/>
      <c r="G19" s="131"/>
      <c r="H19" s="131"/>
      <c r="I19" s="131"/>
      <c r="J19" s="131"/>
      <c r="K19" s="131"/>
      <c r="L19" s="131"/>
      <c r="M19" s="131"/>
      <c r="N19" s="131"/>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&amp;C&amp;"Calibri"&amp;10&amp;K000000Public&amp;1#_x000D_&amp;"Calibri"&amp;11&amp;K000000CS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List86">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x14ac:dyDescent="0.3"/>
  <cols>
    <col min="1" max="1" width="5.109375" customWidth="1"/>
    <col min="2" max="3" width="13.6640625" customWidth="1"/>
    <col min="4" max="20" width="13.44140625" customWidth="1"/>
  </cols>
  <sheetData>
    <row r="1" spans="1:20" ht="18" x14ac:dyDescent="0.35">
      <c r="B1" s="435" t="s">
        <v>1621</v>
      </c>
      <c r="C1" s="374"/>
      <c r="E1" s="374"/>
      <c r="F1" s="374"/>
      <c r="G1" s="374"/>
      <c r="H1" s="374"/>
      <c r="I1" s="374"/>
      <c r="J1" s="374"/>
      <c r="K1" s="374"/>
      <c r="L1" s="374"/>
      <c r="M1" s="374"/>
      <c r="N1" s="374"/>
      <c r="O1" s="374"/>
    </row>
    <row r="2" spans="1:20" ht="18" x14ac:dyDescent="0.35">
      <c r="B2" s="436"/>
      <c r="C2" s="437"/>
      <c r="D2" s="437"/>
      <c r="E2" s="437"/>
      <c r="F2" s="437"/>
      <c r="G2" s="437"/>
      <c r="H2" s="437"/>
      <c r="I2" s="437"/>
      <c r="J2" s="437"/>
      <c r="K2" s="437"/>
      <c r="L2" s="438"/>
      <c r="M2" s="438"/>
    </row>
    <row r="4" spans="1:20" x14ac:dyDescent="0.3">
      <c r="A4" s="101"/>
      <c r="B4" s="101"/>
      <c r="C4" s="101"/>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x14ac:dyDescent="0.3">
      <c r="A5" s="101"/>
      <c r="B5" s="101"/>
      <c r="C5" s="101"/>
      <c r="D5" s="1528" t="s">
        <v>1624</v>
      </c>
      <c r="E5" s="1519"/>
      <c r="F5" s="1519"/>
      <c r="G5" s="1519"/>
      <c r="H5" s="1519"/>
      <c r="I5" s="1519" t="s">
        <v>1625</v>
      </c>
      <c r="J5" s="1519"/>
      <c r="K5" s="1519"/>
      <c r="L5" s="1519"/>
      <c r="M5" s="1519" t="s">
        <v>1626</v>
      </c>
      <c r="N5" s="1519"/>
      <c r="O5" s="1519"/>
      <c r="P5" s="1519"/>
      <c r="Q5" s="1519" t="s">
        <v>1627</v>
      </c>
      <c r="R5" s="1519"/>
      <c r="S5" s="1519"/>
      <c r="T5" s="1519"/>
    </row>
    <row r="6" spans="1:20" s="239" customFormat="1" ht="28.8" x14ac:dyDescent="0.3">
      <c r="A6" s="439"/>
      <c r="B6" s="439"/>
      <c r="C6" s="439"/>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1636</v>
      </c>
      <c r="Q6" s="440" t="s">
        <v>1633</v>
      </c>
      <c r="R6" s="440" t="s">
        <v>1634</v>
      </c>
      <c r="S6" s="440" t="s">
        <v>1635</v>
      </c>
      <c r="T6" s="441" t="s">
        <v>1636</v>
      </c>
    </row>
    <row r="7" spans="1:20" x14ac:dyDescent="0.3">
      <c r="A7" s="442">
        <v>1</v>
      </c>
      <c r="B7" s="1529" t="s">
        <v>1610</v>
      </c>
      <c r="C7" s="1529"/>
      <c r="D7" s="131"/>
      <c r="E7" s="131"/>
      <c r="F7" s="131"/>
      <c r="G7" s="131"/>
      <c r="H7" s="131"/>
      <c r="I7" s="131"/>
      <c r="J7" s="131"/>
      <c r="K7" s="131"/>
      <c r="L7" s="131"/>
      <c r="M7" s="131"/>
      <c r="N7" s="131"/>
      <c r="O7" s="131"/>
      <c r="P7" s="131"/>
      <c r="Q7" s="131"/>
      <c r="R7" s="131"/>
      <c r="S7" s="131"/>
      <c r="T7" s="131"/>
    </row>
    <row r="8" spans="1:20" x14ac:dyDescent="0.3">
      <c r="A8" s="380">
        <v>2</v>
      </c>
      <c r="B8" s="1527" t="s">
        <v>1637</v>
      </c>
      <c r="C8" s="1527"/>
      <c r="D8" s="131"/>
      <c r="E8" s="131"/>
      <c r="F8" s="131"/>
      <c r="G8" s="131"/>
      <c r="H8" s="131"/>
      <c r="I8" s="131"/>
      <c r="J8" s="131"/>
      <c r="K8" s="131"/>
      <c r="L8" s="131"/>
      <c r="M8" s="131"/>
      <c r="N8" s="131"/>
      <c r="O8" s="131"/>
      <c r="P8" s="131"/>
      <c r="Q8" s="131"/>
      <c r="R8" s="131"/>
      <c r="S8" s="131"/>
      <c r="T8" s="131"/>
    </row>
    <row r="9" spans="1:20" x14ac:dyDescent="0.3">
      <c r="A9" s="380">
        <v>3</v>
      </c>
      <c r="B9" s="1527" t="s">
        <v>1638</v>
      </c>
      <c r="C9" s="1527"/>
      <c r="D9" s="131"/>
      <c r="E9" s="131"/>
      <c r="F9" s="131"/>
      <c r="G9" s="131"/>
      <c r="H9" s="131"/>
      <c r="I9" s="131"/>
      <c r="J9" s="131"/>
      <c r="K9" s="131"/>
      <c r="L9" s="131"/>
      <c r="M9" s="131"/>
      <c r="N9" s="131"/>
      <c r="O9" s="131"/>
      <c r="P9" s="131"/>
      <c r="Q9" s="131"/>
      <c r="R9" s="131"/>
      <c r="S9" s="131"/>
      <c r="T9" s="131"/>
    </row>
    <row r="10" spans="1:20" x14ac:dyDescent="0.3">
      <c r="A10" s="380">
        <v>4</v>
      </c>
      <c r="B10" s="1527" t="s">
        <v>1639</v>
      </c>
      <c r="C10" s="1527"/>
      <c r="D10" s="131"/>
      <c r="E10" s="131"/>
      <c r="F10" s="131"/>
      <c r="G10" s="131"/>
      <c r="H10" s="131"/>
      <c r="I10" s="131"/>
      <c r="J10" s="131"/>
      <c r="K10" s="131"/>
      <c r="L10" s="131"/>
      <c r="M10" s="131"/>
      <c r="N10" s="131"/>
      <c r="O10" s="131"/>
      <c r="P10" s="131"/>
      <c r="Q10" s="131"/>
      <c r="R10" s="131"/>
      <c r="S10" s="131"/>
      <c r="T10" s="131"/>
    </row>
    <row r="11" spans="1:20" x14ac:dyDescent="0.3">
      <c r="A11" s="380">
        <v>5</v>
      </c>
      <c r="B11" s="1530" t="s">
        <v>1640</v>
      </c>
      <c r="C11" s="1530"/>
      <c r="D11" s="131"/>
      <c r="E11" s="131"/>
      <c r="F11" s="131"/>
      <c r="G11" s="131"/>
      <c r="H11" s="131"/>
      <c r="I11" s="131"/>
      <c r="J11" s="131"/>
      <c r="K11" s="131"/>
      <c r="L11" s="131"/>
      <c r="M11" s="131"/>
      <c r="N11" s="131"/>
      <c r="O11" s="131"/>
      <c r="P11" s="131"/>
      <c r="Q11" s="131"/>
      <c r="R11" s="131"/>
      <c r="S11" s="131"/>
      <c r="T11" s="131"/>
    </row>
    <row r="12" spans="1:20" x14ac:dyDescent="0.3">
      <c r="A12" s="380">
        <v>6</v>
      </c>
      <c r="B12" s="1527" t="s">
        <v>1641</v>
      </c>
      <c r="C12" s="1527"/>
      <c r="D12" s="131"/>
      <c r="E12" s="131"/>
      <c r="F12" s="131"/>
      <c r="G12" s="131"/>
      <c r="H12" s="131"/>
      <c r="I12" s="131"/>
      <c r="J12" s="131"/>
      <c r="K12" s="131"/>
      <c r="L12" s="131"/>
      <c r="M12" s="131"/>
      <c r="N12" s="131"/>
      <c r="O12" s="131"/>
      <c r="P12" s="131"/>
      <c r="Q12" s="131"/>
      <c r="R12" s="131"/>
      <c r="S12" s="131"/>
      <c r="T12" s="131"/>
    </row>
    <row r="13" spans="1:20" x14ac:dyDescent="0.3">
      <c r="A13" s="380">
        <v>7</v>
      </c>
      <c r="B13" s="1530" t="s">
        <v>1640</v>
      </c>
      <c r="C13" s="1530"/>
      <c r="D13" s="131"/>
      <c r="E13" s="131"/>
      <c r="F13" s="131"/>
      <c r="G13" s="131"/>
      <c r="H13" s="131"/>
      <c r="I13" s="131"/>
      <c r="J13" s="131"/>
      <c r="K13" s="131"/>
      <c r="L13" s="131"/>
      <c r="M13" s="131"/>
      <c r="N13" s="131"/>
      <c r="O13" s="131"/>
      <c r="P13" s="131"/>
      <c r="Q13" s="131"/>
      <c r="R13" s="131"/>
      <c r="S13" s="131"/>
      <c r="T13" s="131"/>
    </row>
    <row r="14" spans="1:20" x14ac:dyDescent="0.3">
      <c r="A14" s="380">
        <v>8</v>
      </c>
      <c r="B14" s="1527" t="s">
        <v>1642</v>
      </c>
      <c r="C14" s="1527"/>
      <c r="D14" s="131"/>
      <c r="E14" s="131"/>
      <c r="F14" s="131"/>
      <c r="G14" s="131"/>
      <c r="H14" s="131"/>
      <c r="I14" s="131"/>
      <c r="J14" s="131"/>
      <c r="K14" s="131"/>
      <c r="L14" s="131"/>
      <c r="M14" s="131"/>
      <c r="N14" s="131"/>
      <c r="O14" s="131"/>
      <c r="P14" s="131"/>
      <c r="Q14" s="131"/>
      <c r="R14" s="131"/>
      <c r="S14" s="131"/>
      <c r="T14" s="131"/>
    </row>
    <row r="15" spans="1:20" x14ac:dyDescent="0.3">
      <c r="A15" s="380">
        <v>9</v>
      </c>
      <c r="B15" s="1527" t="s">
        <v>1643</v>
      </c>
      <c r="C15" s="1527"/>
      <c r="D15" s="131"/>
      <c r="E15" s="131"/>
      <c r="F15" s="131"/>
      <c r="G15" s="131"/>
      <c r="H15" s="131"/>
      <c r="I15" s="131"/>
      <c r="J15" s="131"/>
      <c r="K15" s="131"/>
      <c r="L15" s="131"/>
      <c r="M15" s="131"/>
      <c r="N15" s="131"/>
      <c r="O15" s="131"/>
      <c r="P15" s="131"/>
      <c r="Q15" s="131"/>
      <c r="R15" s="131"/>
      <c r="S15" s="131"/>
      <c r="T15" s="131"/>
    </row>
    <row r="16" spans="1:20" x14ac:dyDescent="0.3">
      <c r="A16" s="380">
        <v>10</v>
      </c>
      <c r="B16" s="1527" t="s">
        <v>1638</v>
      </c>
      <c r="C16" s="1527"/>
      <c r="D16" s="131"/>
      <c r="E16" s="131"/>
      <c r="F16" s="131"/>
      <c r="G16" s="131"/>
      <c r="H16" s="131"/>
      <c r="I16" s="131"/>
      <c r="J16" s="131"/>
      <c r="K16" s="131"/>
      <c r="L16" s="131"/>
      <c r="M16" s="131"/>
      <c r="N16" s="131"/>
      <c r="O16" s="131"/>
      <c r="P16" s="131"/>
      <c r="Q16" s="131"/>
      <c r="R16" s="131"/>
      <c r="S16" s="131"/>
      <c r="T16" s="131"/>
    </row>
    <row r="17" spans="1:20" x14ac:dyDescent="0.3">
      <c r="A17" s="380">
        <v>11</v>
      </c>
      <c r="B17" s="1527" t="s">
        <v>1639</v>
      </c>
      <c r="C17" s="1527"/>
      <c r="D17" s="131"/>
      <c r="E17" s="131"/>
      <c r="F17" s="131"/>
      <c r="G17" s="131"/>
      <c r="H17" s="131"/>
      <c r="I17" s="131"/>
      <c r="J17" s="131"/>
      <c r="K17" s="131"/>
      <c r="L17" s="131"/>
      <c r="M17" s="131"/>
      <c r="N17" s="131"/>
      <c r="O17" s="131"/>
      <c r="P17" s="131"/>
      <c r="Q17" s="131"/>
      <c r="R17" s="131"/>
      <c r="S17" s="131"/>
      <c r="T17" s="131"/>
    </row>
    <row r="18" spans="1:20" x14ac:dyDescent="0.3">
      <c r="A18" s="380">
        <v>12</v>
      </c>
      <c r="B18" s="1527" t="s">
        <v>1641</v>
      </c>
      <c r="C18" s="1527"/>
      <c r="D18" s="131"/>
      <c r="E18" s="131"/>
      <c r="F18" s="131"/>
      <c r="G18" s="131"/>
      <c r="H18" s="131"/>
      <c r="I18" s="131"/>
      <c r="J18" s="131"/>
      <c r="K18" s="131"/>
      <c r="L18" s="131"/>
      <c r="M18" s="131"/>
      <c r="N18" s="131"/>
      <c r="O18" s="131"/>
      <c r="P18" s="131"/>
      <c r="Q18" s="131"/>
      <c r="R18" s="131"/>
      <c r="S18" s="131"/>
      <c r="T18" s="131"/>
    </row>
    <row r="19" spans="1:20" x14ac:dyDescent="0.3">
      <c r="A19" s="380">
        <v>13</v>
      </c>
      <c r="B19" s="1527" t="s">
        <v>1642</v>
      </c>
      <c r="C19" s="1527"/>
      <c r="D19" s="131"/>
      <c r="E19" s="131"/>
      <c r="F19" s="131"/>
      <c r="G19" s="131"/>
      <c r="H19" s="131"/>
      <c r="I19" s="131"/>
      <c r="J19" s="131"/>
      <c r="K19" s="131"/>
      <c r="L19" s="131"/>
      <c r="M19" s="131"/>
      <c r="N19" s="131"/>
      <c r="O19" s="131"/>
      <c r="P19" s="131"/>
      <c r="Q19" s="131"/>
      <c r="R19" s="131"/>
      <c r="S19" s="131"/>
      <c r="T19" s="131"/>
    </row>
    <row r="21" spans="1:20" ht="13.5" customHeight="1" x14ac:dyDescent="0.3"/>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List87">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09375" defaultRowHeight="14.4" x14ac:dyDescent="0.3"/>
  <cols>
    <col min="1" max="1" width="4.5546875" customWidth="1"/>
    <col min="2" max="3" width="13.6640625" customWidth="1"/>
    <col min="4" max="20" width="13.44140625" customWidth="1"/>
  </cols>
  <sheetData>
    <row r="1" spans="1:20" ht="18" x14ac:dyDescent="0.35">
      <c r="B1" s="435" t="s">
        <v>1644</v>
      </c>
      <c r="C1" s="443"/>
      <c r="D1" s="443"/>
      <c r="E1" s="443"/>
      <c r="F1" s="443"/>
      <c r="G1" s="443"/>
      <c r="H1" s="443"/>
      <c r="I1" s="443"/>
      <c r="J1" s="443"/>
      <c r="K1" s="443"/>
    </row>
    <row r="4" spans="1:20" x14ac:dyDescent="0.3">
      <c r="A4" s="444"/>
      <c r="B4" s="444"/>
      <c r="C4" s="445"/>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ht="15" customHeight="1" x14ac:dyDescent="0.3">
      <c r="A5" s="444"/>
      <c r="B5" s="444"/>
      <c r="C5" s="445"/>
      <c r="D5" s="1528" t="s">
        <v>1624</v>
      </c>
      <c r="E5" s="1519"/>
      <c r="F5" s="1519"/>
      <c r="G5" s="1519"/>
      <c r="H5" s="1519"/>
      <c r="I5" s="1519" t="s">
        <v>1625</v>
      </c>
      <c r="J5" s="1519"/>
      <c r="K5" s="1519"/>
      <c r="L5" s="1519"/>
      <c r="M5" s="1519" t="s">
        <v>1626</v>
      </c>
      <c r="N5" s="1519"/>
      <c r="O5" s="1519"/>
      <c r="P5" s="1519"/>
      <c r="Q5" s="1519" t="s">
        <v>1627</v>
      </c>
      <c r="R5" s="1519"/>
      <c r="S5" s="1519"/>
      <c r="T5" s="1519"/>
    </row>
    <row r="6" spans="1:20" s="239" customFormat="1" ht="28.8" x14ac:dyDescent="0.3">
      <c r="A6" s="446"/>
      <c r="B6" s="446"/>
      <c r="C6" s="447"/>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1632</v>
      </c>
      <c r="Q6" s="440" t="s">
        <v>1633</v>
      </c>
      <c r="R6" s="440" t="s">
        <v>1634</v>
      </c>
      <c r="S6" s="440" t="s">
        <v>1635</v>
      </c>
      <c r="T6" s="441" t="s">
        <v>1632</v>
      </c>
    </row>
    <row r="7" spans="1:20" x14ac:dyDescent="0.3">
      <c r="A7" s="442">
        <v>1</v>
      </c>
      <c r="B7" s="1529" t="s">
        <v>1610</v>
      </c>
      <c r="C7" s="1529"/>
      <c r="D7" s="131"/>
      <c r="E7" s="131"/>
      <c r="F7" s="131"/>
      <c r="G7" s="131"/>
      <c r="H7" s="131"/>
      <c r="I7" s="131"/>
      <c r="J7" s="131"/>
      <c r="K7" s="131"/>
      <c r="L7" s="131"/>
      <c r="M7" s="131"/>
      <c r="N7" s="131"/>
      <c r="O7" s="131"/>
      <c r="P7" s="131"/>
      <c r="Q7" s="131"/>
      <c r="R7" s="131"/>
      <c r="S7" s="131"/>
      <c r="T7" s="131"/>
    </row>
    <row r="8" spans="1:20" x14ac:dyDescent="0.3">
      <c r="A8" s="380">
        <v>2</v>
      </c>
      <c r="B8" s="1527" t="s">
        <v>1645</v>
      </c>
      <c r="C8" s="1527"/>
      <c r="D8" s="131"/>
      <c r="E8" s="131"/>
      <c r="F8" s="131"/>
      <c r="G8" s="131"/>
      <c r="H8" s="131"/>
      <c r="I8" s="131"/>
      <c r="J8" s="131"/>
      <c r="K8" s="131"/>
      <c r="L8" s="131"/>
      <c r="M8" s="131"/>
      <c r="N8" s="131"/>
      <c r="O8" s="131"/>
      <c r="P8" s="131"/>
      <c r="Q8" s="131"/>
      <c r="R8" s="131"/>
      <c r="S8" s="131"/>
      <c r="T8" s="131"/>
    </row>
    <row r="9" spans="1:20" x14ac:dyDescent="0.3">
      <c r="A9" s="380">
        <v>3</v>
      </c>
      <c r="B9" s="1527" t="s">
        <v>1638</v>
      </c>
      <c r="C9" s="1527"/>
      <c r="D9" s="131"/>
      <c r="E9" s="131"/>
      <c r="F9" s="131"/>
      <c r="G9" s="131"/>
      <c r="H9" s="131"/>
      <c r="I9" s="131"/>
      <c r="J9" s="131"/>
      <c r="K9" s="131"/>
      <c r="L9" s="131"/>
      <c r="M9" s="131"/>
      <c r="N9" s="131"/>
      <c r="O9" s="131"/>
      <c r="P9" s="131"/>
      <c r="Q9" s="131"/>
      <c r="R9" s="131"/>
      <c r="S9" s="131"/>
      <c r="T9" s="131"/>
    </row>
    <row r="10" spans="1:20" x14ac:dyDescent="0.3">
      <c r="A10" s="380">
        <v>4</v>
      </c>
      <c r="B10" s="1527" t="s">
        <v>1639</v>
      </c>
      <c r="C10" s="1527"/>
      <c r="D10" s="131"/>
      <c r="E10" s="131"/>
      <c r="F10" s="131"/>
      <c r="G10" s="131"/>
      <c r="H10" s="131"/>
      <c r="I10" s="131"/>
      <c r="J10" s="131"/>
      <c r="K10" s="131"/>
      <c r="L10" s="131"/>
      <c r="M10" s="131"/>
      <c r="N10" s="131"/>
      <c r="O10" s="131"/>
      <c r="P10" s="131"/>
      <c r="Q10" s="131"/>
      <c r="R10" s="131"/>
      <c r="S10" s="131"/>
      <c r="T10" s="131"/>
    </row>
    <row r="11" spans="1:20" x14ac:dyDescent="0.3">
      <c r="A11" s="380">
        <v>5</v>
      </c>
      <c r="B11" s="1530" t="s">
        <v>1640</v>
      </c>
      <c r="C11" s="1530"/>
      <c r="D11" s="131"/>
      <c r="E11" s="131"/>
      <c r="F11" s="131"/>
      <c r="G11" s="131"/>
      <c r="H11" s="131"/>
      <c r="I11" s="131"/>
      <c r="J11" s="131"/>
      <c r="K11" s="131"/>
      <c r="L11" s="131"/>
      <c r="M11" s="131"/>
      <c r="N11" s="131"/>
      <c r="O11" s="131"/>
      <c r="P11" s="131"/>
      <c r="Q11" s="131"/>
      <c r="R11" s="131"/>
      <c r="S11" s="131"/>
      <c r="T11" s="131"/>
    </row>
    <row r="12" spans="1:20" x14ac:dyDescent="0.3">
      <c r="A12" s="380">
        <v>6</v>
      </c>
      <c r="B12" s="1527" t="s">
        <v>1641</v>
      </c>
      <c r="C12" s="1527"/>
      <c r="D12" s="131"/>
      <c r="E12" s="131"/>
      <c r="F12" s="131"/>
      <c r="G12" s="131"/>
      <c r="H12" s="131"/>
      <c r="I12" s="131"/>
      <c r="J12" s="131"/>
      <c r="K12" s="131"/>
      <c r="L12" s="131"/>
      <c r="M12" s="131"/>
      <c r="N12" s="131"/>
      <c r="O12" s="131"/>
      <c r="P12" s="131"/>
      <c r="Q12" s="131"/>
      <c r="R12" s="131"/>
      <c r="S12" s="131"/>
      <c r="T12" s="131"/>
    </row>
    <row r="13" spans="1:20" x14ac:dyDescent="0.3">
      <c r="A13" s="380">
        <v>7</v>
      </c>
      <c r="B13" s="1530" t="s">
        <v>1640</v>
      </c>
      <c r="C13" s="1530"/>
      <c r="D13" s="131"/>
      <c r="E13" s="131"/>
      <c r="F13" s="131"/>
      <c r="G13" s="131"/>
      <c r="H13" s="131"/>
      <c r="I13" s="131"/>
      <c r="J13" s="131"/>
      <c r="K13" s="131"/>
      <c r="L13" s="131"/>
      <c r="M13" s="131"/>
      <c r="N13" s="131"/>
      <c r="O13" s="131"/>
      <c r="P13" s="131"/>
      <c r="Q13" s="131"/>
      <c r="R13" s="131"/>
      <c r="S13" s="131"/>
      <c r="T13" s="131"/>
    </row>
    <row r="14" spans="1:20" x14ac:dyDescent="0.3">
      <c r="A14" s="380">
        <v>8</v>
      </c>
      <c r="B14" s="1527" t="s">
        <v>1642</v>
      </c>
      <c r="C14" s="1527"/>
      <c r="D14" s="131"/>
      <c r="E14" s="131"/>
      <c r="F14" s="131"/>
      <c r="G14" s="131"/>
      <c r="H14" s="131"/>
      <c r="I14" s="131"/>
      <c r="J14" s="131"/>
      <c r="K14" s="131"/>
      <c r="L14" s="131"/>
      <c r="M14" s="131"/>
      <c r="N14" s="131"/>
      <c r="O14" s="131"/>
      <c r="P14" s="131"/>
      <c r="Q14" s="131"/>
      <c r="R14" s="131"/>
      <c r="S14" s="131"/>
      <c r="T14" s="131"/>
    </row>
    <row r="15" spans="1:20" x14ac:dyDescent="0.3">
      <c r="A15" s="380">
        <v>9</v>
      </c>
      <c r="B15" s="1527" t="s">
        <v>1646</v>
      </c>
      <c r="C15" s="1527"/>
      <c r="D15" s="131"/>
      <c r="E15" s="131"/>
      <c r="F15" s="131"/>
      <c r="G15" s="131"/>
      <c r="H15" s="131"/>
      <c r="I15" s="131"/>
      <c r="J15" s="131"/>
      <c r="K15" s="131"/>
      <c r="L15" s="131"/>
      <c r="M15" s="131"/>
      <c r="N15" s="131"/>
      <c r="O15" s="131"/>
      <c r="P15" s="131"/>
      <c r="Q15" s="131"/>
      <c r="R15" s="131"/>
      <c r="S15" s="131"/>
      <c r="T15" s="131"/>
    </row>
    <row r="16" spans="1:20" x14ac:dyDescent="0.3">
      <c r="A16" s="380">
        <v>10</v>
      </c>
      <c r="B16" s="1527" t="s">
        <v>1638</v>
      </c>
      <c r="C16" s="1527"/>
      <c r="D16" s="131"/>
      <c r="E16" s="131"/>
      <c r="F16" s="131"/>
      <c r="G16" s="131"/>
      <c r="H16" s="131"/>
      <c r="I16" s="131"/>
      <c r="J16" s="131"/>
      <c r="K16" s="131"/>
      <c r="L16" s="131"/>
      <c r="M16" s="131"/>
      <c r="N16" s="131"/>
      <c r="O16" s="131"/>
      <c r="P16" s="131"/>
      <c r="Q16" s="131"/>
      <c r="R16" s="131"/>
      <c r="S16" s="131"/>
      <c r="T16" s="131"/>
    </row>
    <row r="17" spans="1:20" x14ac:dyDescent="0.3">
      <c r="A17" s="380">
        <v>11</v>
      </c>
      <c r="B17" s="1527" t="s">
        <v>1639</v>
      </c>
      <c r="C17" s="1527"/>
      <c r="D17" s="131"/>
      <c r="E17" s="131"/>
      <c r="F17" s="131"/>
      <c r="G17" s="131"/>
      <c r="H17" s="131"/>
      <c r="I17" s="131"/>
      <c r="J17" s="131"/>
      <c r="K17" s="131"/>
      <c r="L17" s="131"/>
      <c r="M17" s="131"/>
      <c r="N17" s="131"/>
      <c r="O17" s="131"/>
      <c r="P17" s="131"/>
      <c r="Q17" s="131"/>
      <c r="R17" s="131"/>
      <c r="S17" s="131"/>
      <c r="T17" s="131"/>
    </row>
    <row r="18" spans="1:20" x14ac:dyDescent="0.3">
      <c r="A18" s="380">
        <v>12</v>
      </c>
      <c r="B18" s="1527" t="s">
        <v>1641</v>
      </c>
      <c r="C18" s="1527"/>
      <c r="D18" s="131"/>
      <c r="E18" s="131"/>
      <c r="F18" s="131"/>
      <c r="G18" s="131"/>
      <c r="H18" s="131"/>
      <c r="I18" s="131"/>
      <c r="J18" s="131"/>
      <c r="K18" s="131"/>
      <c r="L18" s="131"/>
      <c r="M18" s="131"/>
      <c r="N18" s="131"/>
      <c r="O18" s="131"/>
      <c r="P18" s="131"/>
      <c r="Q18" s="131"/>
      <c r="R18" s="131"/>
      <c r="S18" s="131"/>
      <c r="T18" s="131"/>
    </row>
    <row r="19" spans="1:20" x14ac:dyDescent="0.3">
      <c r="A19" s="380">
        <v>13</v>
      </c>
      <c r="B19" s="1527" t="s">
        <v>1642</v>
      </c>
      <c r="C19" s="1527"/>
      <c r="D19" s="131"/>
      <c r="E19" s="131"/>
      <c r="F19" s="131"/>
      <c r="G19" s="131"/>
      <c r="H19" s="131"/>
      <c r="I19" s="131"/>
      <c r="J19" s="131"/>
      <c r="K19" s="131"/>
      <c r="L19" s="131"/>
      <c r="M19" s="131"/>
      <c r="N19" s="131"/>
      <c r="O19" s="131"/>
      <c r="P19" s="131"/>
      <c r="Q19" s="131"/>
      <c r="R19" s="131"/>
      <c r="S19" s="131"/>
      <c r="T19" s="131"/>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List88">
    <tabColor theme="9" tint="0.79998168889431442"/>
    <pageSetUpPr fitToPage="1"/>
  </sheetPr>
  <dimension ref="A1:E19"/>
  <sheetViews>
    <sheetView showGridLines="0" view="pageLayout" zoomScaleNormal="100" workbookViewId="0">
      <selection activeCell="B1" sqref="B1"/>
    </sheetView>
  </sheetViews>
  <sheetFormatPr defaultColWidth="9.109375" defaultRowHeight="14.4" x14ac:dyDescent="0.3"/>
  <cols>
    <col min="1" max="1" width="5.6640625" customWidth="1"/>
    <col min="2" max="2" width="34.6640625" customWidth="1"/>
    <col min="3" max="3" width="33.109375" customWidth="1"/>
    <col min="4" max="4" width="28" bestFit="1" customWidth="1"/>
    <col min="5" max="5" width="64.88671875" customWidth="1"/>
  </cols>
  <sheetData>
    <row r="1" spans="1:5" ht="18" x14ac:dyDescent="0.35">
      <c r="A1" s="28"/>
      <c r="B1" s="429" t="s">
        <v>1582</v>
      </c>
      <c r="C1" s="429"/>
      <c r="D1" s="429"/>
      <c r="E1" s="429"/>
    </row>
    <row r="2" spans="1:5" x14ac:dyDescent="0.3">
      <c r="B2" s="448"/>
      <c r="C2" s="448"/>
      <c r="D2" s="448"/>
      <c r="E2" s="448"/>
    </row>
    <row r="4" spans="1:5" x14ac:dyDescent="0.3">
      <c r="A4" s="417"/>
      <c r="B4" s="417"/>
      <c r="C4" s="380" t="s">
        <v>6</v>
      </c>
      <c r="D4" s="380" t="s">
        <v>7</v>
      </c>
      <c r="E4" s="380" t="s">
        <v>8</v>
      </c>
    </row>
    <row r="5" spans="1:5" x14ac:dyDescent="0.3">
      <c r="A5" s="417"/>
      <c r="B5" s="417"/>
      <c r="C5" s="1520" t="s">
        <v>1647</v>
      </c>
      <c r="D5" s="1521"/>
      <c r="E5" s="1522"/>
    </row>
    <row r="6" spans="1:5" x14ac:dyDescent="0.3">
      <c r="A6" s="417"/>
      <c r="B6" s="417"/>
      <c r="C6" s="1523" t="s">
        <v>1648</v>
      </c>
      <c r="D6" s="1519"/>
      <c r="E6" s="1514" t="s">
        <v>1649</v>
      </c>
    </row>
    <row r="7" spans="1:5" x14ac:dyDescent="0.3">
      <c r="A7" s="417"/>
      <c r="B7" s="417"/>
      <c r="C7" s="422"/>
      <c r="D7" s="380" t="s">
        <v>1650</v>
      </c>
      <c r="E7" s="1515"/>
    </row>
    <row r="8" spans="1:5" x14ac:dyDescent="0.3">
      <c r="A8" s="423">
        <v>1</v>
      </c>
      <c r="B8" s="424" t="s">
        <v>1610</v>
      </c>
      <c r="C8" s="380"/>
      <c r="D8" s="380"/>
      <c r="E8" s="113"/>
    </row>
    <row r="9" spans="1:5" x14ac:dyDescent="0.3">
      <c r="A9" s="112">
        <v>2</v>
      </c>
      <c r="B9" s="428" t="s">
        <v>1611</v>
      </c>
      <c r="C9" s="380"/>
      <c r="D9" s="380"/>
      <c r="E9" s="380"/>
    </row>
    <row r="10" spans="1:5" x14ac:dyDescent="0.3">
      <c r="A10" s="112">
        <v>3</v>
      </c>
      <c r="B10" s="131" t="s">
        <v>1612</v>
      </c>
      <c r="C10" s="131"/>
      <c r="D10" s="131"/>
      <c r="E10" s="131"/>
    </row>
    <row r="11" spans="1:5" x14ac:dyDescent="0.3">
      <c r="A11" s="112">
        <v>4</v>
      </c>
      <c r="B11" s="131" t="s">
        <v>1613</v>
      </c>
      <c r="C11" s="131"/>
      <c r="D11" s="131"/>
      <c r="E11" s="131"/>
    </row>
    <row r="12" spans="1:5" x14ac:dyDescent="0.3">
      <c r="A12" s="112">
        <v>5</v>
      </c>
      <c r="B12" s="131" t="s">
        <v>1614</v>
      </c>
      <c r="C12" s="131"/>
      <c r="D12" s="131"/>
      <c r="E12" s="131"/>
    </row>
    <row r="13" spans="1:5" x14ac:dyDescent="0.3">
      <c r="A13" s="112">
        <v>6</v>
      </c>
      <c r="B13" s="131" t="s">
        <v>1615</v>
      </c>
      <c r="C13" s="131"/>
      <c r="D13" s="131"/>
      <c r="E13" s="131"/>
    </row>
    <row r="14" spans="1:5" x14ac:dyDescent="0.3">
      <c r="A14" s="112">
        <v>7</v>
      </c>
      <c r="B14" s="428" t="s">
        <v>1616</v>
      </c>
      <c r="C14" s="380"/>
      <c r="D14" s="380"/>
      <c r="E14" s="380"/>
    </row>
    <row r="15" spans="1:5" x14ac:dyDescent="0.3">
      <c r="A15" s="112">
        <v>8</v>
      </c>
      <c r="B15" s="131" t="s">
        <v>1617</v>
      </c>
      <c r="C15" s="131"/>
      <c r="D15" s="131"/>
      <c r="E15" s="131"/>
    </row>
    <row r="16" spans="1:5" x14ac:dyDescent="0.3">
      <c r="A16" s="112">
        <v>9</v>
      </c>
      <c r="B16" s="131" t="s">
        <v>1618</v>
      </c>
      <c r="C16" s="131"/>
      <c r="D16" s="131"/>
      <c r="E16" s="131"/>
    </row>
    <row r="17" spans="1:5" x14ac:dyDescent="0.3">
      <c r="A17" s="112">
        <v>10</v>
      </c>
      <c r="B17" s="131" t="s">
        <v>1619</v>
      </c>
      <c r="C17" s="131"/>
      <c r="D17" s="131"/>
      <c r="E17" s="131"/>
    </row>
    <row r="18" spans="1:5" x14ac:dyDescent="0.3">
      <c r="A18" s="112">
        <v>11</v>
      </c>
      <c r="B18" s="131" t="s">
        <v>1620</v>
      </c>
      <c r="C18" s="131"/>
      <c r="D18" s="131"/>
      <c r="E18" s="131"/>
    </row>
    <row r="19" spans="1:5" x14ac:dyDescent="0.3">
      <c r="A19" s="112">
        <v>12</v>
      </c>
      <c r="B19" s="131" t="s">
        <v>1615</v>
      </c>
      <c r="C19" s="131"/>
      <c r="D19" s="131"/>
      <c r="E19" s="131"/>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9" orientation="landscape" r:id="rId1"/>
  <headerFooter>
    <oddHeader>&amp;C&amp;"Calibri"&amp;10&amp;K000000Public&amp;1#_x000D_&amp;"Calibri"&amp;11&amp;K000000CS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List89">
    <tabColor rgb="FF0070C0"/>
    <pageSetUpPr fitToPage="1"/>
  </sheetPr>
  <dimension ref="B2:L17"/>
  <sheetViews>
    <sheetView showGridLines="0" zoomScaleNormal="100" workbookViewId="0"/>
  </sheetViews>
  <sheetFormatPr defaultColWidth="9.109375" defaultRowHeight="14.4" x14ac:dyDescent="0.3"/>
  <sheetData>
    <row r="2" spans="2:12" x14ac:dyDescent="0.3">
      <c r="B2" t="s">
        <v>1800</v>
      </c>
    </row>
    <row r="3" spans="2:12" x14ac:dyDescent="0.3">
      <c r="B3" t="s">
        <v>1801</v>
      </c>
    </row>
    <row r="5" spans="2:12" x14ac:dyDescent="0.3">
      <c r="B5" s="1183" t="s">
        <v>1651</v>
      </c>
      <c r="C5" s="1184"/>
      <c r="D5" s="1184"/>
      <c r="E5" s="1184"/>
      <c r="F5" s="1184"/>
      <c r="G5" s="1184"/>
      <c r="H5" s="1184"/>
      <c r="I5" s="1184"/>
      <c r="J5" s="1184"/>
      <c r="K5" s="1184"/>
      <c r="L5" s="1185"/>
    </row>
    <row r="6" spans="2:12" x14ac:dyDescent="0.3">
      <c r="B6" s="1186" t="s">
        <v>1652</v>
      </c>
      <c r="C6" s="1181"/>
      <c r="D6" s="1181"/>
      <c r="E6" s="1181"/>
      <c r="F6" s="1181"/>
      <c r="G6" s="1181"/>
      <c r="H6" s="1181"/>
      <c r="I6" s="1181"/>
      <c r="J6" s="1181"/>
      <c r="K6" s="1181"/>
      <c r="L6" s="1187"/>
    </row>
    <row r="7" spans="2:12" ht="22.5" customHeight="1" x14ac:dyDescent="0.3">
      <c r="B7" s="1186" t="s">
        <v>1653</v>
      </c>
      <c r="C7" s="1181"/>
      <c r="D7" s="1181"/>
      <c r="E7" s="1181"/>
      <c r="F7" s="1181"/>
      <c r="G7" s="1181"/>
      <c r="H7" s="1181"/>
      <c r="I7" s="1181"/>
      <c r="J7" s="1181"/>
      <c r="K7" s="1181"/>
      <c r="L7" s="1187"/>
    </row>
    <row r="8" spans="2:12" x14ac:dyDescent="0.3">
      <c r="B8" s="1186" t="s">
        <v>1654</v>
      </c>
      <c r="C8" s="1181"/>
      <c r="D8" s="1181"/>
      <c r="E8" s="1181"/>
      <c r="F8" s="1181"/>
      <c r="G8" s="1181"/>
      <c r="H8" s="1181"/>
      <c r="I8" s="1181"/>
      <c r="J8" s="1181"/>
      <c r="K8" s="1181"/>
      <c r="L8" s="1187"/>
    </row>
    <row r="9" spans="2:12" ht="22.5" customHeight="1" x14ac:dyDescent="0.3">
      <c r="B9" s="1186" t="s">
        <v>1655</v>
      </c>
      <c r="C9" s="1181"/>
      <c r="D9" s="1181"/>
      <c r="E9" s="1181"/>
      <c r="F9" s="1181"/>
      <c r="G9" s="1181"/>
      <c r="H9" s="1181"/>
      <c r="I9" s="1181"/>
      <c r="J9" s="1181"/>
      <c r="K9" s="1181"/>
      <c r="L9" s="1187"/>
    </row>
    <row r="10" spans="2:12" ht="22.5" customHeight="1" x14ac:dyDescent="0.3">
      <c r="B10" s="1186" t="s">
        <v>1656</v>
      </c>
      <c r="C10" s="1181"/>
      <c r="D10" s="1181"/>
      <c r="E10" s="1181"/>
      <c r="F10" s="1181"/>
      <c r="G10" s="1181"/>
      <c r="H10" s="1181"/>
      <c r="I10" s="1181"/>
      <c r="J10" s="1181"/>
      <c r="K10" s="1181"/>
      <c r="L10" s="1187"/>
    </row>
    <row r="11" spans="2:12" x14ac:dyDescent="0.3">
      <c r="B11" s="1188" t="s">
        <v>1657</v>
      </c>
      <c r="C11" s="1189"/>
      <c r="D11" s="1189"/>
      <c r="E11" s="1189"/>
      <c r="F11" s="1189"/>
      <c r="G11" s="1189"/>
      <c r="H11" s="1189"/>
      <c r="I11" s="1189"/>
      <c r="J11" s="1189"/>
      <c r="K11" s="1189"/>
      <c r="L11" s="1190"/>
    </row>
    <row r="12" spans="2:12" ht="22.5" customHeight="1" x14ac:dyDescent="0.3"/>
    <row r="13" spans="2:12" ht="22.5" customHeight="1" x14ac:dyDescent="0.3">
      <c r="B13" s="1182"/>
      <c r="C13" s="1182"/>
      <c r="D13" s="1182"/>
      <c r="E13" s="1182"/>
      <c r="F13" s="1182"/>
      <c r="G13" s="1182"/>
      <c r="H13" s="1182"/>
      <c r="I13" s="1182"/>
      <c r="J13" s="1182"/>
      <c r="K13" s="1182"/>
      <c r="L13" s="1182"/>
    </row>
    <row r="14" spans="2:12" ht="22.5" customHeight="1" x14ac:dyDescent="0.3">
      <c r="B14" s="1181"/>
      <c r="C14" s="1181"/>
      <c r="D14" s="1181"/>
      <c r="E14" s="1181"/>
      <c r="F14" s="1181"/>
      <c r="G14" s="1181"/>
      <c r="H14" s="1181"/>
      <c r="I14" s="1181"/>
      <c r="J14" s="1181"/>
      <c r="K14" s="1181"/>
      <c r="L14" s="1181"/>
    </row>
    <row r="15" spans="2:12" ht="22.5" customHeight="1" x14ac:dyDescent="0.3">
      <c r="B15" s="1182"/>
      <c r="C15" s="1182"/>
      <c r="D15" s="1182"/>
      <c r="E15" s="1182"/>
      <c r="F15" s="1182"/>
      <c r="G15" s="1182"/>
      <c r="H15" s="1182"/>
      <c r="I15" s="1182"/>
      <c r="J15" s="1182"/>
      <c r="K15" s="1182"/>
      <c r="L15" s="1182"/>
    </row>
    <row r="16" spans="2:12" ht="22.5" customHeight="1" x14ac:dyDescent="0.3"/>
    <row r="17" ht="22.5" customHeight="1" x14ac:dyDescent="0.3"/>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5333-2FEB-498F-8AEB-6D76C60A0E2C}">
  <sheetPr codeName="List9">
    <tabColor rgb="FF92D050"/>
  </sheetPr>
  <dimension ref="A2:D7"/>
  <sheetViews>
    <sheetView showGridLines="0" view="pageLayout" topLeftCell="B1" zoomScale="115" zoomScaleNormal="100" zoomScalePageLayoutView="115" workbookViewId="0">
      <selection activeCell="E12" sqref="E12"/>
    </sheetView>
  </sheetViews>
  <sheetFormatPr defaultRowHeight="14.4" x14ac:dyDescent="0.3"/>
  <cols>
    <col min="1" max="1" width="4.5546875" customWidth="1"/>
    <col min="2" max="2" width="68.109375" customWidth="1"/>
    <col min="3" max="3" width="21.109375" customWidth="1"/>
    <col min="4" max="4" width="32.109375" customWidth="1"/>
  </cols>
  <sheetData>
    <row r="2" spans="1:4" x14ac:dyDescent="0.3">
      <c r="A2" s="5" t="s">
        <v>1</v>
      </c>
    </row>
    <row r="5" spans="1:4" x14ac:dyDescent="0.3">
      <c r="B5" s="883"/>
      <c r="C5" s="25" t="s">
        <v>6</v>
      </c>
      <c r="D5" s="25" t="s">
        <v>7</v>
      </c>
    </row>
    <row r="6" spans="1:4" x14ac:dyDescent="0.3">
      <c r="B6" s="883"/>
      <c r="C6" s="25" t="s">
        <v>106</v>
      </c>
      <c r="D6" s="25" t="s">
        <v>107</v>
      </c>
    </row>
    <row r="7" spans="1:4" ht="28.8" x14ac:dyDescent="0.3">
      <c r="A7" s="25">
        <v>1</v>
      </c>
      <c r="B7" s="13" t="s">
        <v>108</v>
      </c>
      <c r="C7" s="25" t="s">
        <v>2125</v>
      </c>
      <c r="D7" s="25" t="s">
        <v>2125</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List90">
    <tabColor theme="5" tint="0.79998168889431442"/>
  </sheetPr>
  <dimension ref="A1:J8"/>
  <sheetViews>
    <sheetView showGridLines="0" view="pageLayout" zoomScaleNormal="100" workbookViewId="0">
      <selection activeCell="C2" sqref="C2"/>
    </sheetView>
  </sheetViews>
  <sheetFormatPr defaultColWidth="11.33203125" defaultRowHeight="14.4" x14ac:dyDescent="0.3"/>
  <cols>
    <col min="1" max="1" width="10.5546875" style="67" customWidth="1"/>
    <col min="2" max="2" width="99.5546875" customWidth="1"/>
    <col min="3" max="3" width="41.5546875" customWidth="1"/>
  </cols>
  <sheetData>
    <row r="1" spans="1:10" ht="21" customHeight="1" x14ac:dyDescent="0.3">
      <c r="A1" s="1531" t="s">
        <v>1658</v>
      </c>
      <c r="B1" s="1531"/>
      <c r="C1" s="1531"/>
      <c r="D1" s="449"/>
      <c r="E1" s="449"/>
      <c r="F1" s="449"/>
      <c r="G1" s="449"/>
      <c r="H1" s="449"/>
      <c r="I1" s="449"/>
      <c r="J1" s="449"/>
    </row>
    <row r="2" spans="1:10" ht="17.25" customHeight="1" x14ac:dyDescent="0.3">
      <c r="A2" s="240"/>
      <c r="C2" s="391" t="s">
        <v>1495</v>
      </c>
    </row>
    <row r="3" spans="1:10" ht="140.25" customHeight="1" x14ac:dyDescent="0.3">
      <c r="A3" s="546" t="s">
        <v>116</v>
      </c>
      <c r="B3" s="545" t="s">
        <v>1902</v>
      </c>
      <c r="C3" s="176"/>
    </row>
    <row r="4" spans="1:10" ht="123" customHeight="1" x14ac:dyDescent="0.3">
      <c r="A4" s="547" t="s">
        <v>118</v>
      </c>
      <c r="B4" s="545" t="s">
        <v>1900</v>
      </c>
      <c r="C4" s="176"/>
    </row>
    <row r="5" spans="1:10" ht="71.25" customHeight="1" x14ac:dyDescent="0.3">
      <c r="A5" s="546" t="s">
        <v>152</v>
      </c>
      <c r="B5" s="545" t="s">
        <v>1901</v>
      </c>
      <c r="C5" s="176"/>
    </row>
    <row r="7" spans="1:10" ht="42" customHeight="1" x14ac:dyDescent="0.3"/>
    <row r="8" spans="1:10" x14ac:dyDescent="0.3">
      <c r="B8" s="236"/>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&amp;C&amp;"Calibri"&amp;10&amp;K000000Public&amp;1#_x000D_&amp;"Calibri"&amp;11&amp;K000000CS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List91">
    <tabColor theme="9" tint="0.79998168889431442"/>
    <pageSetUpPr fitToPage="1"/>
  </sheetPr>
  <dimension ref="A1:H25"/>
  <sheetViews>
    <sheetView showGridLines="0" view="pageLayout" zoomScaleNormal="100" workbookViewId="0">
      <selection activeCell="A2" sqref="A2:C14"/>
    </sheetView>
  </sheetViews>
  <sheetFormatPr defaultColWidth="11.33203125" defaultRowHeight="14.4" x14ac:dyDescent="0.3"/>
  <cols>
    <col min="1" max="1" width="6.6640625" style="374" customWidth="1"/>
    <col min="2" max="2" width="41.6640625" customWidth="1"/>
    <col min="3" max="3" width="22.6640625" customWidth="1"/>
    <col min="4" max="4" width="15.33203125" customWidth="1"/>
    <col min="6" max="6" width="50.88671875" customWidth="1"/>
    <col min="7" max="7" width="7.33203125" customWidth="1"/>
    <col min="8" max="8" width="42" customWidth="1"/>
  </cols>
  <sheetData>
    <row r="1" spans="1:8" s="239" customFormat="1" ht="40.5" customHeight="1" x14ac:dyDescent="0.3">
      <c r="A1" s="562" t="s">
        <v>1652</v>
      </c>
      <c r="B1" s="543"/>
      <c r="C1" s="544"/>
      <c r="D1" s="450"/>
      <c r="G1" s="72"/>
      <c r="H1" s="72"/>
    </row>
    <row r="2" spans="1:8" x14ac:dyDescent="0.3">
      <c r="A2" s="719"/>
      <c r="B2" s="720"/>
      <c r="C2" s="670" t="s">
        <v>6</v>
      </c>
      <c r="F2" s="68"/>
      <c r="G2" s="68"/>
    </row>
    <row r="3" spans="1:8" ht="38.25" customHeight="1" x14ac:dyDescent="0.3">
      <c r="A3" s="717"/>
      <c r="B3" s="548"/>
      <c r="C3" s="549" t="s">
        <v>1515</v>
      </c>
      <c r="F3" s="68"/>
      <c r="G3" s="68"/>
    </row>
    <row r="4" spans="1:8" x14ac:dyDescent="0.3">
      <c r="A4" s="717"/>
      <c r="B4" s="550" t="s">
        <v>1659</v>
      </c>
      <c r="C4" s="551"/>
      <c r="F4" s="68"/>
      <c r="G4" s="451"/>
    </row>
    <row r="5" spans="1:8" ht="15.75" customHeight="1" x14ac:dyDescent="0.3">
      <c r="A5" s="718">
        <v>1</v>
      </c>
      <c r="B5" s="552" t="s">
        <v>1660</v>
      </c>
      <c r="C5" s="553"/>
      <c r="F5" s="68"/>
      <c r="G5" s="451"/>
    </row>
    <row r="6" spans="1:8" x14ac:dyDescent="0.3">
      <c r="A6" s="718">
        <v>2</v>
      </c>
      <c r="B6" s="552" t="s">
        <v>1661</v>
      </c>
      <c r="C6" s="553"/>
      <c r="F6" s="68"/>
      <c r="G6" s="451"/>
    </row>
    <row r="7" spans="1:8" x14ac:dyDescent="0.3">
      <c r="A7" s="718">
        <v>3</v>
      </c>
      <c r="B7" s="552" t="s">
        <v>1662</v>
      </c>
      <c r="C7" s="553"/>
      <c r="F7" s="68"/>
      <c r="G7" s="451"/>
    </row>
    <row r="8" spans="1:8" x14ac:dyDescent="0.3">
      <c r="A8" s="718">
        <v>4</v>
      </c>
      <c r="B8" s="552" t="s">
        <v>1663</v>
      </c>
      <c r="C8" s="553"/>
    </row>
    <row r="9" spans="1:8" x14ac:dyDescent="0.3">
      <c r="A9" s="718"/>
      <c r="B9" s="554" t="s">
        <v>1664</v>
      </c>
      <c r="C9" s="551"/>
    </row>
    <row r="10" spans="1:8" x14ac:dyDescent="0.3">
      <c r="A10" s="718">
        <v>5</v>
      </c>
      <c r="B10" s="555" t="s">
        <v>1665</v>
      </c>
      <c r="C10" s="553"/>
    </row>
    <row r="11" spans="1:8" x14ac:dyDescent="0.3">
      <c r="A11" s="718">
        <v>6</v>
      </c>
      <c r="B11" s="555" t="s">
        <v>1666</v>
      </c>
      <c r="C11" s="553"/>
    </row>
    <row r="12" spans="1:8" x14ac:dyDescent="0.3">
      <c r="A12" s="718">
        <v>7</v>
      </c>
      <c r="B12" s="555" t="s">
        <v>1667</v>
      </c>
      <c r="C12" s="553"/>
    </row>
    <row r="13" spans="1:8" x14ac:dyDescent="0.3">
      <c r="A13" s="718">
        <v>8</v>
      </c>
      <c r="B13" s="548" t="s">
        <v>1903</v>
      </c>
      <c r="C13" s="553"/>
    </row>
    <row r="14" spans="1:8" x14ac:dyDescent="0.3">
      <c r="A14" s="718">
        <v>9</v>
      </c>
      <c r="B14" s="548" t="s">
        <v>42</v>
      </c>
      <c r="C14" s="553"/>
    </row>
    <row r="15" spans="1:8" x14ac:dyDescent="0.3">
      <c r="B15" s="374"/>
      <c r="C15" s="374"/>
      <c r="D15" s="374"/>
      <c r="E15" s="374"/>
      <c r="F15" s="374"/>
    </row>
    <row r="16" spans="1:8" x14ac:dyDescent="0.3">
      <c r="B16" s="374"/>
      <c r="C16" s="374"/>
      <c r="D16" s="374"/>
      <c r="E16" s="374"/>
      <c r="F16" s="374"/>
    </row>
    <row r="17" spans="2:6" x14ac:dyDescent="0.3">
      <c r="B17" s="374"/>
      <c r="C17" s="374"/>
      <c r="D17" s="374"/>
      <c r="E17" s="374"/>
      <c r="F17" s="374"/>
    </row>
    <row r="18" spans="2:6" ht="50.25" customHeight="1" x14ac:dyDescent="0.3">
      <c r="B18" s="374"/>
      <c r="C18" s="374"/>
      <c r="D18" s="374"/>
      <c r="E18" s="374"/>
      <c r="F18" s="374"/>
    </row>
    <row r="19" spans="2:6" ht="50.25" customHeight="1" x14ac:dyDescent="0.3">
      <c r="B19" s="374"/>
      <c r="C19" s="374"/>
      <c r="D19" s="374"/>
      <c r="E19" s="374"/>
      <c r="F19" s="374"/>
    </row>
    <row r="20" spans="2:6" x14ac:dyDescent="0.3">
      <c r="B20" s="374"/>
      <c r="C20" s="374"/>
      <c r="D20" s="374"/>
      <c r="E20" s="374"/>
      <c r="F20" s="374"/>
    </row>
    <row r="21" spans="2:6" x14ac:dyDescent="0.3">
      <c r="B21" s="374"/>
      <c r="C21" s="374"/>
      <c r="D21" s="374"/>
      <c r="E21" s="374"/>
      <c r="F21" s="374"/>
    </row>
    <row r="22" spans="2:6" x14ac:dyDescent="0.3">
      <c r="B22" s="374"/>
      <c r="C22" s="374"/>
      <c r="D22" s="374"/>
      <c r="E22" s="374"/>
      <c r="F22" s="374"/>
    </row>
    <row r="23" spans="2:6" x14ac:dyDescent="0.3">
      <c r="B23" s="374"/>
      <c r="C23" s="374"/>
      <c r="D23" s="374"/>
      <c r="E23" s="374"/>
      <c r="F23" s="374"/>
    </row>
    <row r="24" spans="2:6" x14ac:dyDescent="0.3">
      <c r="B24" s="374"/>
      <c r="C24" s="374"/>
      <c r="D24" s="374"/>
      <c r="E24" s="374"/>
      <c r="F24" s="374"/>
    </row>
    <row r="25" spans="2:6" x14ac:dyDescent="0.3">
      <c r="B25" s="374"/>
      <c r="C25" s="374"/>
      <c r="D25" s="374"/>
      <c r="E25" s="374"/>
      <c r="F25" s="374"/>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List92">
    <tabColor theme="5" tint="0.79998168889431442"/>
  </sheetPr>
  <dimension ref="A1:G50"/>
  <sheetViews>
    <sheetView showGridLines="0" view="pageLayout" zoomScaleNormal="130" workbookViewId="0">
      <selection activeCell="C2" sqref="C2"/>
    </sheetView>
  </sheetViews>
  <sheetFormatPr defaultColWidth="11.33203125" defaultRowHeight="14.4" x14ac:dyDescent="0.3"/>
  <cols>
    <col min="1" max="1" width="11.33203125" style="42" customWidth="1"/>
    <col min="2" max="2" width="94.33203125" style="1" customWidth="1"/>
    <col min="3" max="3" width="27.33203125" style="1" customWidth="1"/>
    <col min="4" max="16384" width="11.33203125" style="1"/>
  </cols>
  <sheetData>
    <row r="1" spans="1:3" ht="22.5" customHeight="1" x14ac:dyDescent="0.3">
      <c r="A1" s="721" t="s">
        <v>1668</v>
      </c>
    </row>
    <row r="2" spans="1:3" ht="39.75" customHeight="1" x14ac:dyDescent="0.3">
      <c r="B2" s="452"/>
      <c r="C2" s="453" t="s">
        <v>1495</v>
      </c>
    </row>
    <row r="3" spans="1:3" ht="78.75" customHeight="1" x14ac:dyDescent="0.3">
      <c r="A3" s="454" t="s">
        <v>1669</v>
      </c>
      <c r="B3" s="455" t="s">
        <v>1670</v>
      </c>
      <c r="C3" s="456"/>
    </row>
    <row r="4" spans="1:3" ht="151.80000000000001" x14ac:dyDescent="0.3">
      <c r="A4" s="457" t="s">
        <v>1671</v>
      </c>
      <c r="B4" s="458" t="s">
        <v>1672</v>
      </c>
      <c r="C4" s="456"/>
    </row>
    <row r="5" spans="1:3" ht="36" customHeight="1" x14ac:dyDescent="0.3">
      <c r="A5" s="1532" t="s">
        <v>1673</v>
      </c>
      <c r="B5" s="1533"/>
      <c r="C5" s="10"/>
    </row>
    <row r="6" spans="1:3" ht="65.25" customHeight="1" x14ac:dyDescent="0.3">
      <c r="A6" s="459" t="s">
        <v>1674</v>
      </c>
      <c r="B6" s="460" t="s">
        <v>1675</v>
      </c>
      <c r="C6" s="10"/>
    </row>
    <row r="7" spans="1:3" ht="94.5" customHeight="1" x14ac:dyDescent="0.3">
      <c r="A7" s="459" t="s">
        <v>131</v>
      </c>
      <c r="B7" s="461" t="s">
        <v>1676</v>
      </c>
      <c r="C7" s="10"/>
    </row>
    <row r="8" spans="1:3" ht="41.4" x14ac:dyDescent="0.3">
      <c r="A8" s="462"/>
      <c r="B8" s="463" t="s">
        <v>1677</v>
      </c>
      <c r="C8" s="464"/>
    </row>
    <row r="9" spans="1:3" ht="24" customHeight="1" x14ac:dyDescent="0.3">
      <c r="A9" s="465" t="s">
        <v>134</v>
      </c>
      <c r="B9" s="466" t="s">
        <v>1678</v>
      </c>
      <c r="C9" s="467"/>
    </row>
    <row r="10" spans="1:3" ht="39.75" customHeight="1" x14ac:dyDescent="0.3">
      <c r="A10" s="465" t="s">
        <v>1679</v>
      </c>
      <c r="B10" s="466" t="s">
        <v>1680</v>
      </c>
      <c r="C10" s="467"/>
    </row>
    <row r="11" spans="1:3" ht="15" customHeight="1" x14ac:dyDescent="0.3">
      <c r="A11" s="465" t="s">
        <v>1681</v>
      </c>
      <c r="B11" s="466" t="s">
        <v>1682</v>
      </c>
      <c r="C11" s="467"/>
    </row>
    <row r="12" spans="1:3" ht="15" customHeight="1" x14ac:dyDescent="0.3">
      <c r="A12" s="468" t="s">
        <v>1683</v>
      </c>
      <c r="B12" s="466" t="s">
        <v>1684</v>
      </c>
      <c r="C12" s="467"/>
    </row>
    <row r="13" spans="1:3" ht="27" customHeight="1" x14ac:dyDescent="0.3">
      <c r="A13" s="468" t="s">
        <v>1685</v>
      </c>
      <c r="B13" s="466" t="s">
        <v>1686</v>
      </c>
      <c r="C13" s="467"/>
    </row>
    <row r="14" spans="1:3" ht="29.25" customHeight="1" x14ac:dyDescent="0.3">
      <c r="A14" s="468" t="s">
        <v>1687</v>
      </c>
      <c r="B14" s="466" t="s">
        <v>1688</v>
      </c>
      <c r="C14" s="467"/>
    </row>
    <row r="15" spans="1:3" ht="51" customHeight="1" x14ac:dyDescent="0.3">
      <c r="A15" s="468" t="s">
        <v>1689</v>
      </c>
      <c r="B15" s="466" t="s">
        <v>1690</v>
      </c>
      <c r="C15" s="467"/>
    </row>
    <row r="16" spans="1:3" ht="25.5" customHeight="1" x14ac:dyDescent="0.3">
      <c r="A16" s="468" t="s">
        <v>1691</v>
      </c>
      <c r="B16" s="466" t="s">
        <v>1692</v>
      </c>
      <c r="C16" s="467"/>
    </row>
    <row r="17" spans="1:3" ht="46.5" customHeight="1" x14ac:dyDescent="0.3">
      <c r="A17" s="468" t="s">
        <v>1693</v>
      </c>
      <c r="B17" s="466" t="s">
        <v>1694</v>
      </c>
      <c r="C17" s="467"/>
    </row>
    <row r="18" spans="1:3" ht="15" customHeight="1" x14ac:dyDescent="0.3">
      <c r="A18" s="465" t="s">
        <v>1695</v>
      </c>
      <c r="B18" s="466" t="s">
        <v>1696</v>
      </c>
      <c r="C18" s="467"/>
    </row>
    <row r="19" spans="1:3" ht="60" customHeight="1" x14ac:dyDescent="0.3">
      <c r="A19" s="468" t="s">
        <v>1683</v>
      </c>
      <c r="B19" s="466" t="s">
        <v>1697</v>
      </c>
      <c r="C19" s="467"/>
    </row>
    <row r="20" spans="1:3" ht="15" customHeight="1" x14ac:dyDescent="0.3">
      <c r="A20" s="468" t="s">
        <v>1685</v>
      </c>
      <c r="B20" s="466" t="s">
        <v>1698</v>
      </c>
      <c r="C20" s="467"/>
    </row>
    <row r="21" spans="1:3" ht="24" customHeight="1" x14ac:dyDescent="0.3">
      <c r="A21" s="469" t="s">
        <v>1687</v>
      </c>
      <c r="B21" s="470" t="s">
        <v>1699</v>
      </c>
      <c r="C21" s="471"/>
    </row>
    <row r="22" spans="1:3" ht="57.75" customHeight="1" x14ac:dyDescent="0.3">
      <c r="A22" s="459" t="s">
        <v>1700</v>
      </c>
      <c r="B22" s="472" t="s">
        <v>1701</v>
      </c>
      <c r="C22" s="10"/>
    </row>
    <row r="23" spans="1:3" ht="58.5" customHeight="1" x14ac:dyDescent="0.3">
      <c r="A23" s="459" t="s">
        <v>1702</v>
      </c>
      <c r="B23" s="473" t="s">
        <v>1703</v>
      </c>
      <c r="C23" s="10"/>
    </row>
    <row r="24" spans="1:3" ht="55.2" customHeight="1" x14ac:dyDescent="0.3">
      <c r="A24" s="1532" t="s">
        <v>1704</v>
      </c>
      <c r="B24" s="1534"/>
      <c r="C24" s="10"/>
    </row>
    <row r="25" spans="1:3" ht="53.25" customHeight="1" x14ac:dyDescent="0.3">
      <c r="A25" s="459" t="s">
        <v>1674</v>
      </c>
      <c r="B25" s="460" t="s">
        <v>1705</v>
      </c>
      <c r="C25" s="10"/>
    </row>
    <row r="26" spans="1:3" ht="88.5" customHeight="1" x14ac:dyDescent="0.3">
      <c r="A26" s="459" t="s">
        <v>131</v>
      </c>
      <c r="B26" s="460" t="s">
        <v>1706</v>
      </c>
      <c r="C26" s="10"/>
    </row>
    <row r="27" spans="1:3" ht="36" customHeight="1" x14ac:dyDescent="0.3">
      <c r="A27" s="462" t="s">
        <v>134</v>
      </c>
      <c r="B27" s="474" t="s">
        <v>1707</v>
      </c>
      <c r="C27" s="464"/>
    </row>
    <row r="28" spans="1:3" ht="29.25" customHeight="1" x14ac:dyDescent="0.3">
      <c r="A28" s="468" t="s">
        <v>1683</v>
      </c>
      <c r="B28" s="475" t="s">
        <v>1708</v>
      </c>
      <c r="C28" s="467"/>
    </row>
    <row r="29" spans="1:3" ht="15" customHeight="1" x14ac:dyDescent="0.3">
      <c r="A29" s="468" t="s">
        <v>1685</v>
      </c>
      <c r="B29" s="475" t="s">
        <v>1709</v>
      </c>
      <c r="C29" s="467"/>
    </row>
    <row r="30" spans="1:3" ht="15" customHeight="1" x14ac:dyDescent="0.3">
      <c r="A30" s="468" t="s">
        <v>1687</v>
      </c>
      <c r="B30" s="475" t="s">
        <v>1710</v>
      </c>
      <c r="C30" s="467"/>
    </row>
    <row r="31" spans="1:3" ht="15" customHeight="1" x14ac:dyDescent="0.3">
      <c r="A31" s="459" t="s">
        <v>1679</v>
      </c>
      <c r="B31" s="472" t="s">
        <v>1711</v>
      </c>
      <c r="C31" s="10"/>
    </row>
    <row r="32" spans="1:3" ht="30" customHeight="1" x14ac:dyDescent="0.3">
      <c r="A32" s="459" t="s">
        <v>1681</v>
      </c>
      <c r="B32" s="472" t="s">
        <v>1712</v>
      </c>
      <c r="C32" s="10"/>
    </row>
    <row r="33" spans="1:7" ht="26.25" customHeight="1" x14ac:dyDescent="0.3">
      <c r="A33" s="459" t="s">
        <v>1695</v>
      </c>
      <c r="B33" s="472" t="s">
        <v>1713</v>
      </c>
      <c r="C33" s="10"/>
    </row>
    <row r="34" spans="1:7" ht="54" customHeight="1" x14ac:dyDescent="0.3">
      <c r="A34" s="459" t="s">
        <v>1700</v>
      </c>
      <c r="B34" s="473" t="s">
        <v>1714</v>
      </c>
      <c r="C34" s="10"/>
    </row>
    <row r="35" spans="1:7" ht="55.95" customHeight="1" x14ac:dyDescent="0.3">
      <c r="A35" s="459" t="s">
        <v>1702</v>
      </c>
      <c r="B35" s="473" t="s">
        <v>1715</v>
      </c>
      <c r="C35" s="10"/>
    </row>
    <row r="36" spans="1:7" ht="40.200000000000003" customHeight="1" x14ac:dyDescent="0.3">
      <c r="A36" s="1532" t="s">
        <v>1716</v>
      </c>
      <c r="B36" s="1534"/>
      <c r="C36" s="10"/>
    </row>
    <row r="37" spans="1:7" ht="54.6" customHeight="1" x14ac:dyDescent="0.3">
      <c r="A37" s="459" t="s">
        <v>1674</v>
      </c>
      <c r="B37" s="460" t="s">
        <v>1717</v>
      </c>
      <c r="C37" s="10"/>
    </row>
    <row r="38" spans="1:7" ht="81" customHeight="1" x14ac:dyDescent="0.3">
      <c r="A38" s="459" t="s">
        <v>131</v>
      </c>
      <c r="B38" s="460" t="s">
        <v>1718</v>
      </c>
      <c r="C38" s="10"/>
    </row>
    <row r="39" spans="1:7" ht="40.200000000000003" customHeight="1" x14ac:dyDescent="0.3">
      <c r="A39" s="462" t="s">
        <v>134</v>
      </c>
      <c r="B39" s="476" t="s">
        <v>1719</v>
      </c>
      <c r="C39" s="464"/>
      <c r="G39" s="477"/>
    </row>
    <row r="40" spans="1:7" ht="68.25" customHeight="1" x14ac:dyDescent="0.3">
      <c r="A40" s="468" t="s">
        <v>1683</v>
      </c>
      <c r="B40" s="466" t="s">
        <v>1720</v>
      </c>
      <c r="C40" s="467"/>
    </row>
    <row r="41" spans="1:7" ht="33.75" customHeight="1" x14ac:dyDescent="0.3">
      <c r="A41" s="468" t="s">
        <v>1685</v>
      </c>
      <c r="B41" s="466" t="s">
        <v>1721</v>
      </c>
      <c r="C41" s="467"/>
    </row>
    <row r="42" spans="1:7" ht="60" customHeight="1" x14ac:dyDescent="0.3">
      <c r="A42" s="468" t="s">
        <v>1687</v>
      </c>
      <c r="B42" s="466" t="s">
        <v>1722</v>
      </c>
      <c r="C42" s="471"/>
    </row>
    <row r="43" spans="1:7" ht="15" customHeight="1" x14ac:dyDescent="0.3">
      <c r="A43" s="459" t="s">
        <v>1679</v>
      </c>
      <c r="B43" s="460" t="s">
        <v>1711</v>
      </c>
      <c r="C43" s="10"/>
    </row>
    <row r="44" spans="1:7" ht="32.25" customHeight="1" x14ac:dyDescent="0.3">
      <c r="A44" s="459" t="s">
        <v>1681</v>
      </c>
      <c r="B44" s="460" t="s">
        <v>1712</v>
      </c>
      <c r="C44" s="10"/>
    </row>
    <row r="45" spans="1:7" ht="15" customHeight="1" x14ac:dyDescent="0.3">
      <c r="A45" s="459" t="s">
        <v>1695</v>
      </c>
      <c r="B45" s="460" t="s">
        <v>1713</v>
      </c>
      <c r="C45" s="10"/>
    </row>
    <row r="46" spans="1:7" ht="72" customHeight="1" x14ac:dyDescent="0.3">
      <c r="A46" s="459" t="s">
        <v>1700</v>
      </c>
      <c r="B46" s="473" t="s">
        <v>1723</v>
      </c>
      <c r="C46" s="10"/>
    </row>
    <row r="47" spans="1:7" ht="64.5" customHeight="1" x14ac:dyDescent="0.3">
      <c r="A47" s="459" t="s">
        <v>1702</v>
      </c>
      <c r="B47" s="473" t="s">
        <v>1724</v>
      </c>
      <c r="C47" s="10"/>
    </row>
    <row r="48" spans="1:7" ht="95.25" customHeight="1" x14ac:dyDescent="0.3">
      <c r="A48" s="459" t="s">
        <v>1725</v>
      </c>
      <c r="B48" s="473" t="s">
        <v>1726</v>
      </c>
      <c r="C48" s="10"/>
    </row>
    <row r="49" spans="1:2" x14ac:dyDescent="0.3">
      <c r="A49" s="478"/>
      <c r="B49" s="452"/>
    </row>
    <row r="50" spans="1:2" ht="96.75" customHeight="1" x14ac:dyDescent="0.3"/>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List93">
    <tabColor theme="9" tint="0.79998168889431442"/>
    <pageSetUpPr fitToPage="1"/>
  </sheetPr>
  <dimension ref="A1:D19"/>
  <sheetViews>
    <sheetView showGridLines="0" view="pageLayout" zoomScaleNormal="100" workbookViewId="0"/>
  </sheetViews>
  <sheetFormatPr defaultColWidth="11.33203125" defaultRowHeight="14.4" x14ac:dyDescent="0.3"/>
  <cols>
    <col min="1" max="1" width="5.5546875" style="39" customWidth="1"/>
    <col min="2" max="2" width="65" customWidth="1"/>
    <col min="3" max="3" width="12.33203125" customWidth="1"/>
    <col min="4" max="4" width="14.6640625" customWidth="1"/>
  </cols>
  <sheetData>
    <row r="1" spans="1:4" ht="26.25" customHeight="1" x14ac:dyDescent="0.3">
      <c r="A1" s="562" t="s">
        <v>1654</v>
      </c>
    </row>
    <row r="2" spans="1:4" x14ac:dyDescent="0.3">
      <c r="A2" s="42"/>
      <c r="B2" s="1"/>
      <c r="C2" s="1"/>
      <c r="D2" s="1"/>
    </row>
    <row r="3" spans="1:4" x14ac:dyDescent="0.3">
      <c r="A3" s="1535"/>
      <c r="B3" s="1536"/>
      <c r="C3" s="559" t="s">
        <v>6</v>
      </c>
      <c r="D3" s="559" t="s">
        <v>7</v>
      </c>
    </row>
    <row r="4" spans="1:4" ht="27.75" customHeight="1" x14ac:dyDescent="0.3">
      <c r="A4" s="1537"/>
      <c r="B4" s="1538"/>
      <c r="C4" s="559" t="s">
        <v>1515</v>
      </c>
      <c r="D4" s="559" t="s">
        <v>463</v>
      </c>
    </row>
    <row r="5" spans="1:4" ht="21.75" customHeight="1" x14ac:dyDescent="0.3">
      <c r="A5" s="556">
        <v>1</v>
      </c>
      <c r="B5" s="557" t="s">
        <v>1907</v>
      </c>
      <c r="C5" s="558"/>
      <c r="D5" s="558"/>
    </row>
    <row r="6" spans="1:4" ht="27" customHeight="1" x14ac:dyDescent="0.3">
      <c r="A6" s="559" t="s">
        <v>6</v>
      </c>
      <c r="B6" s="558" t="s">
        <v>1904</v>
      </c>
      <c r="C6" s="560"/>
      <c r="D6" s="558"/>
    </row>
    <row r="7" spans="1:4" ht="42.75" customHeight="1" x14ac:dyDescent="0.3">
      <c r="A7" s="559" t="s">
        <v>7</v>
      </c>
      <c r="B7" s="561" t="s">
        <v>1727</v>
      </c>
      <c r="C7" s="560"/>
      <c r="D7" s="558"/>
    </row>
    <row r="8" spans="1:4" ht="21" customHeight="1" x14ac:dyDescent="0.3">
      <c r="A8" s="556">
        <v>2</v>
      </c>
      <c r="B8" s="557" t="s">
        <v>1908</v>
      </c>
      <c r="C8" s="558"/>
      <c r="D8" s="558"/>
    </row>
    <row r="9" spans="1:4" ht="32.25" customHeight="1" x14ac:dyDescent="0.3">
      <c r="A9" s="559" t="s">
        <v>6</v>
      </c>
      <c r="B9" s="558" t="s">
        <v>1905</v>
      </c>
      <c r="C9" s="560"/>
      <c r="D9" s="558"/>
    </row>
    <row r="10" spans="1:4" ht="48.75" customHeight="1" x14ac:dyDescent="0.3">
      <c r="A10" s="559" t="s">
        <v>7</v>
      </c>
      <c r="B10" s="561" t="s">
        <v>1906</v>
      </c>
      <c r="C10" s="560"/>
      <c r="D10" s="558"/>
    </row>
    <row r="11" spans="1:4" ht="22.5" customHeight="1" x14ac:dyDescent="0.3">
      <c r="A11" s="556">
        <v>3</v>
      </c>
      <c r="B11" s="557" t="s">
        <v>1909</v>
      </c>
      <c r="C11" s="558"/>
      <c r="D11" s="558"/>
    </row>
    <row r="12" spans="1:4" ht="53.25" customHeight="1" x14ac:dyDescent="0.3">
      <c r="A12" s="559" t="s">
        <v>6</v>
      </c>
      <c r="B12" s="561" t="s">
        <v>1728</v>
      </c>
      <c r="C12" s="560"/>
      <c r="D12" s="558"/>
    </row>
    <row r="13" spans="1:4" ht="24" customHeight="1" x14ac:dyDescent="0.3">
      <c r="A13" s="559" t="s">
        <v>7</v>
      </c>
      <c r="B13" s="558" t="s">
        <v>1729</v>
      </c>
      <c r="C13" s="560"/>
      <c r="D13" s="558"/>
    </row>
    <row r="14" spans="1:4" ht="26.25" customHeight="1" x14ac:dyDescent="0.3">
      <c r="A14" s="556">
        <v>4</v>
      </c>
      <c r="B14" s="558" t="s">
        <v>1910</v>
      </c>
      <c r="C14" s="558"/>
      <c r="D14" s="558"/>
    </row>
    <row r="15" spans="1:4" ht="39.75" customHeight="1" x14ac:dyDescent="0.3">
      <c r="A15" s="559" t="s">
        <v>6</v>
      </c>
      <c r="B15" s="561" t="s">
        <v>1730</v>
      </c>
      <c r="C15" s="560"/>
      <c r="D15" s="558"/>
    </row>
    <row r="16" spans="1:4" ht="31.5" customHeight="1" x14ac:dyDescent="0.3">
      <c r="A16" s="559" t="s">
        <v>7</v>
      </c>
      <c r="B16" s="561" t="s">
        <v>1731</v>
      </c>
      <c r="C16" s="560"/>
      <c r="D16" s="558"/>
    </row>
    <row r="17" spans="1:4" ht="52.5" customHeight="1" x14ac:dyDescent="0.3">
      <c r="A17" s="559" t="s">
        <v>8</v>
      </c>
      <c r="B17" s="561" t="s">
        <v>1732</v>
      </c>
      <c r="C17" s="560"/>
      <c r="D17" s="558"/>
    </row>
    <row r="18" spans="1:4" x14ac:dyDescent="0.3">
      <c r="A18" s="556">
        <v>5</v>
      </c>
      <c r="B18" s="558" t="s">
        <v>1733</v>
      </c>
      <c r="C18" s="558"/>
      <c r="D18" s="558"/>
    </row>
    <row r="19" spans="1:4" x14ac:dyDescent="0.3">
      <c r="A19" s="556">
        <v>6</v>
      </c>
      <c r="B19" s="557" t="s">
        <v>42</v>
      </c>
      <c r="C19" s="558"/>
      <c r="D19" s="558"/>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&amp;C&amp;"Calibri"&amp;10&amp;K000000Public&amp;1#_x000D_&amp;"Calibri"&amp;11&amp;K000000CS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D783-83C6-4A6F-AF72-57672F67AEF6}">
  <sheetPr codeName="List94">
    <tabColor rgb="FF92D050"/>
    <pageSetUpPr fitToPage="1"/>
  </sheetPr>
  <dimension ref="A1:I17"/>
  <sheetViews>
    <sheetView showGridLines="0" view="pageLayout" topLeftCell="A4" zoomScaleNormal="100" workbookViewId="0">
      <selection activeCell="D11" sqref="D11"/>
    </sheetView>
  </sheetViews>
  <sheetFormatPr defaultColWidth="11.44140625" defaultRowHeight="14.4" x14ac:dyDescent="0.3"/>
  <cols>
    <col min="1" max="1" width="3.5546875" customWidth="1"/>
    <col min="2" max="2" width="50.109375" customWidth="1"/>
    <col min="6" max="6" width="15.44140625" customWidth="1"/>
  </cols>
  <sheetData>
    <row r="1" spans="1:9" ht="15.75" customHeight="1" x14ac:dyDescent="0.3">
      <c r="A1" s="562" t="s">
        <v>1655</v>
      </c>
      <c r="C1" s="479"/>
      <c r="D1" s="479"/>
      <c r="E1" s="479"/>
      <c r="F1" s="479"/>
    </row>
    <row r="2" spans="1:9" ht="15.75" customHeight="1" x14ac:dyDescent="0.3">
      <c r="A2" s="479"/>
      <c r="B2" s="479"/>
      <c r="C2" s="479"/>
      <c r="D2" s="479"/>
      <c r="E2" s="479"/>
      <c r="F2" s="479"/>
    </row>
    <row r="4" spans="1:9" x14ac:dyDescent="0.3">
      <c r="A4" s="1539"/>
      <c r="B4" s="1540"/>
      <c r="C4" s="1050" t="s">
        <v>6</v>
      </c>
      <c r="D4" s="1050" t="s">
        <v>7</v>
      </c>
      <c r="E4" s="1050" t="s">
        <v>8</v>
      </c>
      <c r="F4" s="1050" t="s">
        <v>43</v>
      </c>
      <c r="G4" s="1051" t="s">
        <v>44</v>
      </c>
      <c r="H4" s="1050" t="s">
        <v>164</v>
      </c>
      <c r="I4" s="1050" t="s">
        <v>165</v>
      </c>
    </row>
    <row r="5" spans="1:9" ht="43.2" x14ac:dyDescent="0.3">
      <c r="A5" s="1541"/>
      <c r="B5" s="1542"/>
      <c r="C5" s="1050" t="s">
        <v>1734</v>
      </c>
      <c r="D5" s="1050" t="s">
        <v>1735</v>
      </c>
      <c r="E5" s="1050" t="s">
        <v>1736</v>
      </c>
      <c r="F5" s="1050" t="s">
        <v>1737</v>
      </c>
      <c r="G5" s="1051" t="s">
        <v>948</v>
      </c>
      <c r="H5" s="1050" t="s">
        <v>1738</v>
      </c>
      <c r="I5" s="1050" t="s">
        <v>1739</v>
      </c>
    </row>
    <row r="6" spans="1:9" ht="28.8" x14ac:dyDescent="0.3">
      <c r="A6" s="566">
        <v>1</v>
      </c>
      <c r="B6" s="554" t="s">
        <v>1740</v>
      </c>
      <c r="C6" s="1052"/>
      <c r="D6" s="1052"/>
      <c r="E6" s="1052"/>
      <c r="F6" s="1052"/>
      <c r="G6" s="1052"/>
      <c r="H6" s="1052"/>
      <c r="I6" s="1052"/>
    </row>
    <row r="7" spans="1:9" ht="23.25" customHeight="1" x14ac:dyDescent="0.3">
      <c r="A7" s="567" t="s">
        <v>1741</v>
      </c>
      <c r="B7" s="565" t="s">
        <v>1742</v>
      </c>
      <c r="C7" s="1052"/>
      <c r="D7" s="1052"/>
      <c r="E7" s="1052"/>
      <c r="F7" s="1052"/>
      <c r="G7" s="1052"/>
      <c r="H7" s="1052"/>
      <c r="I7" s="1052"/>
    </row>
    <row r="8" spans="1:9" x14ac:dyDescent="0.3">
      <c r="A8" s="567" t="s">
        <v>1743</v>
      </c>
      <c r="B8" s="565" t="s">
        <v>1744</v>
      </c>
      <c r="C8" s="1052"/>
      <c r="D8" s="1052"/>
      <c r="E8" s="1052"/>
      <c r="F8" s="1052"/>
      <c r="G8" s="1052"/>
      <c r="H8" s="1052"/>
      <c r="I8" s="1052"/>
    </row>
    <row r="9" spans="1:9" x14ac:dyDescent="0.3">
      <c r="A9" s="1052">
        <v>2</v>
      </c>
      <c r="B9" s="1052" t="s">
        <v>1745</v>
      </c>
      <c r="C9" s="1052"/>
      <c r="D9" s="1052"/>
      <c r="E9" s="1052"/>
      <c r="F9" s="1052"/>
      <c r="G9" s="1052"/>
      <c r="H9" s="1052"/>
      <c r="I9" s="1052"/>
    </row>
    <row r="10" spans="1:9" x14ac:dyDescent="0.3">
      <c r="A10" s="1052">
        <v>3</v>
      </c>
      <c r="B10" s="1052" t="s">
        <v>1746</v>
      </c>
      <c r="C10" s="1052"/>
      <c r="D10" s="1052"/>
      <c r="E10" s="1052"/>
      <c r="F10" s="1052"/>
      <c r="G10" s="1052"/>
      <c r="H10" s="1052"/>
      <c r="I10" s="1052"/>
    </row>
    <row r="11" spans="1:9" x14ac:dyDescent="0.3">
      <c r="A11" s="1052">
        <v>4</v>
      </c>
      <c r="B11" s="1052" t="s">
        <v>1747</v>
      </c>
      <c r="C11" s="1052"/>
      <c r="D11" s="1052"/>
      <c r="E11" s="1052"/>
      <c r="F11" s="1052"/>
      <c r="G11" s="1052"/>
      <c r="H11" s="1052"/>
      <c r="I11" s="1052"/>
    </row>
    <row r="12" spans="1:9" x14ac:dyDescent="0.3">
      <c r="A12" s="1053">
        <v>5</v>
      </c>
      <c r="B12" s="1053" t="s">
        <v>1748</v>
      </c>
      <c r="C12" s="1052"/>
      <c r="D12" s="1052"/>
      <c r="E12" s="1052"/>
      <c r="F12" s="1052"/>
      <c r="G12" s="1052"/>
      <c r="H12" s="1052"/>
      <c r="I12" s="1052"/>
    </row>
    <row r="13" spans="1:9" x14ac:dyDescent="0.3">
      <c r="A13" s="1052">
        <v>6</v>
      </c>
      <c r="B13" s="1052" t="s">
        <v>1749</v>
      </c>
      <c r="C13" s="1052"/>
      <c r="D13" s="1052"/>
      <c r="E13" s="1052"/>
      <c r="F13" s="1052"/>
      <c r="G13" s="1052"/>
      <c r="H13" s="1052"/>
      <c r="I13" s="1052"/>
    </row>
    <row r="14" spans="1:9" x14ac:dyDescent="0.3">
      <c r="A14" s="1052">
        <v>7</v>
      </c>
      <c r="B14" s="1052" t="s">
        <v>1733</v>
      </c>
      <c r="C14" s="1052"/>
      <c r="D14" s="1052"/>
      <c r="E14" s="1052"/>
      <c r="F14" s="1052"/>
      <c r="G14" s="1052"/>
      <c r="H14" s="1052"/>
      <c r="I14" s="1052"/>
    </row>
    <row r="15" spans="1:9" ht="28.8" x14ac:dyDescent="0.3">
      <c r="A15" s="567" t="s">
        <v>1750</v>
      </c>
      <c r="B15" s="565" t="s">
        <v>1751</v>
      </c>
      <c r="C15" s="1052"/>
      <c r="D15" s="1052"/>
      <c r="E15" s="1052"/>
      <c r="F15" s="1052"/>
      <c r="G15" s="1052"/>
      <c r="H15" s="1052"/>
      <c r="I15" s="1052"/>
    </row>
    <row r="16" spans="1:9" x14ac:dyDescent="0.3">
      <c r="A16" s="567" t="s">
        <v>1752</v>
      </c>
      <c r="B16" s="565" t="s">
        <v>1742</v>
      </c>
      <c r="C16" s="1052"/>
      <c r="D16" s="1052"/>
      <c r="E16" s="1052"/>
      <c r="F16" s="1052"/>
      <c r="G16" s="1052"/>
      <c r="H16" s="1052"/>
      <c r="I16" s="1052"/>
    </row>
    <row r="17" spans="1:9" x14ac:dyDescent="0.3">
      <c r="A17" s="566">
        <v>8</v>
      </c>
      <c r="B17" s="554" t="s">
        <v>1753</v>
      </c>
      <c r="C17" s="1052"/>
      <c r="D17" s="1052"/>
      <c r="E17" s="1052"/>
      <c r="F17" s="1052"/>
      <c r="G17" s="1052"/>
      <c r="H17" s="1052"/>
      <c r="I17" s="1052"/>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List95">
    <tabColor theme="9" tint="0.79998168889431442"/>
    <pageSetUpPr fitToPage="1"/>
  </sheetPr>
  <dimension ref="A1:C23"/>
  <sheetViews>
    <sheetView showGridLines="0" view="pageLayout" zoomScaleNormal="100" workbookViewId="0">
      <selection activeCell="A2" sqref="A2"/>
    </sheetView>
  </sheetViews>
  <sheetFormatPr defaultColWidth="11.33203125" defaultRowHeight="14.4" x14ac:dyDescent="0.3"/>
  <cols>
    <col min="1" max="1" width="6.88671875" style="67" customWidth="1"/>
    <col min="2" max="2" width="51.5546875" customWidth="1"/>
    <col min="3" max="3" width="21.6640625" customWidth="1"/>
  </cols>
  <sheetData>
    <row r="1" spans="1:3" ht="18" x14ac:dyDescent="0.35">
      <c r="A1" s="568" t="s">
        <v>1656</v>
      </c>
    </row>
    <row r="3" spans="1:3" x14ac:dyDescent="0.3">
      <c r="A3" s="1541"/>
      <c r="B3" s="1542"/>
      <c r="C3" s="563" t="s">
        <v>6</v>
      </c>
    </row>
    <row r="4" spans="1:3" x14ac:dyDescent="0.3">
      <c r="A4" s="1543" t="s">
        <v>1754</v>
      </c>
      <c r="B4" s="1543"/>
      <c r="C4" s="1543"/>
    </row>
    <row r="5" spans="1:3" x14ac:dyDescent="0.3">
      <c r="A5" s="563">
        <v>1</v>
      </c>
      <c r="B5" s="564" t="s">
        <v>1755</v>
      </c>
      <c r="C5" s="564"/>
    </row>
    <row r="6" spans="1:3" x14ac:dyDescent="0.3">
      <c r="A6" s="563">
        <v>2</v>
      </c>
      <c r="B6" s="564" t="s">
        <v>1756</v>
      </c>
      <c r="C6" s="564"/>
    </row>
    <row r="7" spans="1:3" x14ac:dyDescent="0.3">
      <c r="A7" s="563">
        <v>3</v>
      </c>
      <c r="B7" s="564" t="s">
        <v>1757</v>
      </c>
      <c r="C7" s="564"/>
    </row>
    <row r="8" spans="1:3" x14ac:dyDescent="0.3">
      <c r="A8" s="563">
        <v>4</v>
      </c>
      <c r="B8" s="564" t="s">
        <v>1758</v>
      </c>
      <c r="C8" s="564"/>
    </row>
    <row r="9" spans="1:3" x14ac:dyDescent="0.3">
      <c r="A9" s="1543" t="s">
        <v>1759</v>
      </c>
      <c r="B9" s="1543"/>
      <c r="C9" s="1543"/>
    </row>
    <row r="10" spans="1:3" x14ac:dyDescent="0.3">
      <c r="A10" s="563">
        <v>5</v>
      </c>
      <c r="B10" s="564" t="s">
        <v>1755</v>
      </c>
      <c r="C10" s="564"/>
    </row>
    <row r="11" spans="1:3" x14ac:dyDescent="0.3">
      <c r="A11" s="563">
        <v>6</v>
      </c>
      <c r="B11" s="564" t="s">
        <v>1756</v>
      </c>
      <c r="C11" s="564"/>
    </row>
    <row r="12" spans="1:3" x14ac:dyDescent="0.3">
      <c r="A12" s="563">
        <v>7</v>
      </c>
      <c r="B12" s="564" t="s">
        <v>1757</v>
      </c>
      <c r="C12" s="564"/>
    </row>
    <row r="13" spans="1:3" x14ac:dyDescent="0.3">
      <c r="A13" s="563">
        <v>8</v>
      </c>
      <c r="B13" s="564" t="s">
        <v>1758</v>
      </c>
      <c r="C13" s="564"/>
    </row>
    <row r="14" spans="1:3" x14ac:dyDescent="0.3">
      <c r="A14" s="1543" t="s">
        <v>1760</v>
      </c>
      <c r="B14" s="1543"/>
      <c r="C14" s="1543"/>
    </row>
    <row r="15" spans="1:3" x14ac:dyDescent="0.3">
      <c r="A15" s="563">
        <v>9</v>
      </c>
      <c r="B15" s="564" t="s">
        <v>1755</v>
      </c>
      <c r="C15" s="564"/>
    </row>
    <row r="16" spans="1:3" x14ac:dyDescent="0.3">
      <c r="A16" s="563">
        <v>10</v>
      </c>
      <c r="B16" s="564" t="s">
        <v>1756</v>
      </c>
      <c r="C16" s="564"/>
    </row>
    <row r="17" spans="1:3" x14ac:dyDescent="0.3">
      <c r="A17" s="563">
        <v>11</v>
      </c>
      <c r="B17" s="564" t="s">
        <v>1757</v>
      </c>
      <c r="C17" s="564"/>
    </row>
    <row r="18" spans="1:3" x14ac:dyDescent="0.3">
      <c r="A18" s="563">
        <v>12</v>
      </c>
      <c r="B18" s="564" t="s">
        <v>1758</v>
      </c>
      <c r="C18" s="564"/>
    </row>
    <row r="19" spans="1:3" x14ac:dyDescent="0.3">
      <c r="A19" s="1543" t="s">
        <v>1761</v>
      </c>
      <c r="B19" s="1543"/>
      <c r="C19" s="1543"/>
    </row>
    <row r="20" spans="1:3" x14ac:dyDescent="0.3">
      <c r="A20" s="563">
        <v>13</v>
      </c>
      <c r="B20" s="564" t="s">
        <v>1755</v>
      </c>
      <c r="C20" s="564"/>
    </row>
    <row r="21" spans="1:3" x14ac:dyDescent="0.3">
      <c r="A21" s="563">
        <v>14</v>
      </c>
      <c r="B21" s="564" t="s">
        <v>1756</v>
      </c>
      <c r="C21" s="564"/>
    </row>
    <row r="22" spans="1:3" x14ac:dyDescent="0.3">
      <c r="A22" s="563">
        <v>15</v>
      </c>
      <c r="B22" s="564" t="s">
        <v>1757</v>
      </c>
      <c r="C22" s="564"/>
    </row>
    <row r="23" spans="1:3" x14ac:dyDescent="0.3">
      <c r="A23" s="563">
        <v>16</v>
      </c>
      <c r="B23" s="564" t="s">
        <v>1758</v>
      </c>
      <c r="C23" s="564"/>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List96">
    <tabColor theme="9" tint="0.79998168889431442"/>
    <pageSetUpPr fitToPage="1"/>
  </sheetPr>
  <dimension ref="A1:H22"/>
  <sheetViews>
    <sheetView showGridLines="0" view="pageLayout" zoomScaleNormal="100" workbookViewId="0"/>
  </sheetViews>
  <sheetFormatPr defaultColWidth="11.33203125" defaultRowHeight="14.4" x14ac:dyDescent="0.3"/>
  <sheetData>
    <row r="1" spans="1:1" ht="18" x14ac:dyDescent="0.35">
      <c r="A1" s="568" t="s">
        <v>1657</v>
      </c>
    </row>
    <row r="21" spans="1:8" ht="65.25" customHeight="1" x14ac:dyDescent="0.3">
      <c r="A21" s="1544" t="s">
        <v>1762</v>
      </c>
      <c r="B21" s="1544"/>
      <c r="C21" s="1544"/>
      <c r="D21" s="1544"/>
      <c r="E21" s="1544"/>
      <c r="F21" s="1544"/>
      <c r="G21" s="1544"/>
      <c r="H21" s="1544"/>
    </row>
    <row r="22" spans="1:8" ht="64.5" customHeight="1" x14ac:dyDescent="0.3">
      <c r="A22" s="1545" t="s">
        <v>1763</v>
      </c>
      <c r="B22" s="1545"/>
      <c r="C22" s="1545"/>
      <c r="D22" s="1545"/>
      <c r="E22" s="1545"/>
      <c r="F22" s="1545"/>
      <c r="G22" s="1545"/>
      <c r="H22" s="1545"/>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List97">
    <tabColor rgb="FF0070C0"/>
    <pageSetUpPr fitToPage="1"/>
  </sheetPr>
  <dimension ref="B2:L11"/>
  <sheetViews>
    <sheetView showGridLines="0" workbookViewId="0">
      <selection activeCell="B3" sqref="B3"/>
    </sheetView>
  </sheetViews>
  <sheetFormatPr defaultRowHeight="14.4" x14ac:dyDescent="0.3"/>
  <sheetData>
    <row r="2" spans="2:12" x14ac:dyDescent="0.3">
      <c r="B2" t="s">
        <v>1802</v>
      </c>
    </row>
    <row r="3" spans="2:12" x14ac:dyDescent="0.3">
      <c r="B3" t="s">
        <v>1803</v>
      </c>
    </row>
    <row r="5" spans="2:12" x14ac:dyDescent="0.3">
      <c r="B5" s="1183" t="s">
        <v>1140</v>
      </c>
      <c r="C5" s="1184"/>
      <c r="D5" s="1184"/>
      <c r="E5" s="1184"/>
      <c r="F5" s="1184"/>
      <c r="G5" s="1184"/>
      <c r="H5" s="1184"/>
      <c r="I5" s="1184"/>
      <c r="J5" s="1184"/>
      <c r="K5" s="1184"/>
      <c r="L5" s="1185"/>
    </row>
    <row r="6" spans="2:12" x14ac:dyDescent="0.3">
      <c r="B6" s="1188" t="s">
        <v>1141</v>
      </c>
      <c r="C6" s="1189"/>
      <c r="D6" s="1189"/>
      <c r="E6" s="1189"/>
      <c r="F6" s="1189"/>
      <c r="G6" s="1189"/>
      <c r="H6" s="1189"/>
      <c r="I6" s="1189"/>
      <c r="J6" s="1189"/>
      <c r="K6" s="1189"/>
      <c r="L6" s="1190"/>
    </row>
    <row r="7" spans="2:12" ht="22.5" customHeight="1" x14ac:dyDescent="0.3">
      <c r="B7" s="1182"/>
      <c r="C7" s="1182"/>
      <c r="D7" s="1182"/>
      <c r="E7" s="1182"/>
      <c r="F7" s="1182"/>
      <c r="G7" s="1182"/>
      <c r="H7" s="1182"/>
      <c r="I7" s="1182"/>
      <c r="J7" s="1182"/>
      <c r="K7" s="1182"/>
      <c r="L7" s="1182"/>
    </row>
    <row r="8" spans="2:12" ht="22.5" customHeight="1" x14ac:dyDescent="0.3">
      <c r="B8" s="1181"/>
      <c r="C8" s="1181"/>
      <c r="D8" s="1181"/>
      <c r="E8" s="1181"/>
      <c r="F8" s="1181"/>
      <c r="G8" s="1181"/>
      <c r="H8" s="1181"/>
      <c r="I8" s="1181"/>
      <c r="J8" s="1181"/>
      <c r="K8" s="1181"/>
      <c r="L8" s="1181"/>
    </row>
    <row r="9" spans="2:12" ht="22.5" customHeight="1" x14ac:dyDescent="0.3">
      <c r="B9" s="1182"/>
      <c r="C9" s="1182"/>
      <c r="D9" s="1182"/>
      <c r="E9" s="1182"/>
      <c r="F9" s="1182"/>
      <c r="G9" s="1182"/>
      <c r="H9" s="1182"/>
      <c r="I9" s="1182"/>
      <c r="J9" s="1182"/>
      <c r="K9" s="1182"/>
      <c r="L9" s="1182"/>
    </row>
    <row r="10" spans="2:12" ht="22.5" customHeight="1" x14ac:dyDescent="0.3"/>
    <row r="11" spans="2:12" ht="22.5" customHeight="1" x14ac:dyDescent="0.3"/>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List98">
    <tabColor theme="5" tint="0.79998168889431442"/>
  </sheetPr>
  <dimension ref="A1:H18"/>
  <sheetViews>
    <sheetView showGridLines="0" view="pageLayout" topLeftCell="A7" zoomScaleNormal="100" workbookViewId="0">
      <selection activeCell="C28" sqref="C27:C28"/>
    </sheetView>
  </sheetViews>
  <sheetFormatPr defaultRowHeight="14.4" x14ac:dyDescent="0.3"/>
  <cols>
    <col min="1" max="1" width="30.33203125" customWidth="1"/>
    <col min="2" max="2" width="38" customWidth="1"/>
    <col min="3" max="3" width="62.6640625" customWidth="1"/>
    <col min="4" max="5" width="22.33203125" customWidth="1"/>
    <col min="7" max="7" width="13.109375" style="39" customWidth="1"/>
    <col min="8" max="8" width="52.44140625" customWidth="1"/>
  </cols>
  <sheetData>
    <row r="1" spans="1:8" ht="15" hidden="1" customHeight="1" x14ac:dyDescent="0.3"/>
    <row r="2" spans="1:8" ht="15" hidden="1" customHeight="1" x14ac:dyDescent="0.3">
      <c r="H2" s="240"/>
    </row>
    <row r="3" spans="1:8" ht="31.5" hidden="1" customHeight="1" x14ac:dyDescent="0.3">
      <c r="A3" s="1546" t="s">
        <v>1142</v>
      </c>
      <c r="B3" s="241" t="s">
        <v>1143</v>
      </c>
      <c r="C3" s="242"/>
      <c r="D3" s="242"/>
      <c r="E3" s="242"/>
      <c r="F3" s="243"/>
      <c r="H3" s="210"/>
    </row>
    <row r="4" spans="1:8" ht="32.25" hidden="1" customHeight="1" x14ac:dyDescent="0.3">
      <c r="A4" s="1547"/>
      <c r="B4" s="244" t="s">
        <v>1144</v>
      </c>
      <c r="C4" s="245"/>
      <c r="D4" s="245"/>
      <c r="E4" s="245"/>
      <c r="F4" s="246"/>
    </row>
    <row r="5" spans="1:8" ht="25.5" hidden="1" customHeight="1" x14ac:dyDescent="0.3">
      <c r="A5" s="1548"/>
      <c r="B5" s="241" t="s">
        <v>1145</v>
      </c>
      <c r="C5" s="242"/>
      <c r="D5" s="242"/>
      <c r="E5" s="242"/>
      <c r="F5" s="243"/>
    </row>
    <row r="6" spans="1:8" s="2" customFormat="1" ht="15" hidden="1" customHeight="1" x14ac:dyDescent="0.3">
      <c r="A6" s="247"/>
      <c r="B6" s="192"/>
      <c r="C6" s="192"/>
      <c r="D6" s="192"/>
      <c r="E6" s="192"/>
      <c r="F6" s="192"/>
      <c r="G6" s="248"/>
    </row>
    <row r="7" spans="1:8" ht="18" x14ac:dyDescent="0.35">
      <c r="A7" s="35" t="s">
        <v>1140</v>
      </c>
    </row>
    <row r="8" spans="1:8" x14ac:dyDescent="0.3">
      <c r="A8" t="s">
        <v>125</v>
      </c>
    </row>
    <row r="11" spans="1:8" x14ac:dyDescent="0.3">
      <c r="A11" s="36" t="s">
        <v>126</v>
      </c>
      <c r="B11" s="36" t="s">
        <v>120</v>
      </c>
      <c r="C11" s="37" t="s">
        <v>127</v>
      </c>
      <c r="F11" s="39"/>
      <c r="G11"/>
    </row>
    <row r="12" spans="1:8" ht="15" customHeight="1" x14ac:dyDescent="0.3">
      <c r="A12" s="249" t="s">
        <v>1146</v>
      </c>
      <c r="B12" s="250" t="s">
        <v>116</v>
      </c>
      <c r="C12" s="251" t="s">
        <v>1147</v>
      </c>
      <c r="F12" s="39"/>
      <c r="G12"/>
    </row>
    <row r="13" spans="1:8" ht="38.25" customHeight="1" x14ac:dyDescent="0.3">
      <c r="A13" s="252" t="s">
        <v>1148</v>
      </c>
      <c r="B13" s="250" t="s">
        <v>118</v>
      </c>
      <c r="C13" s="251" t="s">
        <v>1149</v>
      </c>
      <c r="F13" s="39"/>
      <c r="G13"/>
    </row>
    <row r="14" spans="1:8" ht="27" customHeight="1" x14ac:dyDescent="0.3">
      <c r="A14" s="252" t="s">
        <v>1148</v>
      </c>
      <c r="B14" s="9" t="s">
        <v>134</v>
      </c>
      <c r="C14" s="251" t="s">
        <v>1150</v>
      </c>
      <c r="F14" s="39"/>
      <c r="G14"/>
    </row>
    <row r="15" spans="1:8" s="68" customFormat="1" ht="29.25" customHeight="1" x14ac:dyDescent="0.3">
      <c r="A15" s="252" t="s">
        <v>1151</v>
      </c>
      <c r="B15" s="9" t="s">
        <v>137</v>
      </c>
      <c r="C15" s="251" t="s">
        <v>1152</v>
      </c>
      <c r="F15" s="253"/>
    </row>
    <row r="16" spans="1:8" s="68" customFormat="1" x14ac:dyDescent="0.3">
      <c r="A16"/>
      <c r="B16"/>
      <c r="C16"/>
      <c r="G16" s="253"/>
    </row>
    <row r="17" spans="1:7" s="68" customFormat="1" x14ac:dyDescent="0.3">
      <c r="A17"/>
      <c r="B17"/>
      <c r="C17"/>
      <c r="G17" s="253"/>
    </row>
    <row r="18" spans="1:7" s="68" customFormat="1" x14ac:dyDescent="0.3">
      <c r="A18"/>
      <c r="B18"/>
      <c r="C18"/>
      <c r="G18" s="253"/>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XXXI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List99">
    <tabColor theme="9" tint="0.79998168889431442"/>
  </sheetPr>
  <dimension ref="A1:M18"/>
  <sheetViews>
    <sheetView showGridLines="0" view="pageLayout" topLeftCell="A7" zoomScaleNormal="80" workbookViewId="0">
      <selection activeCell="A9" sqref="A9"/>
    </sheetView>
  </sheetViews>
  <sheetFormatPr defaultColWidth="9.109375" defaultRowHeight="14.4" x14ac:dyDescent="0.3"/>
  <cols>
    <col min="1" max="1" width="11.33203125" style="2" customWidth="1"/>
    <col min="2" max="2" width="43.6640625" style="2" customWidth="1"/>
    <col min="3" max="5" width="22.33203125" style="2" customWidth="1"/>
    <col min="6" max="8" width="22.33203125" style="2" hidden="1" customWidth="1"/>
    <col min="9" max="10" width="22.33203125" style="2" customWidth="1"/>
    <col min="11" max="11" width="9.109375" style="2"/>
    <col min="12" max="12" width="13.109375" style="248" customWidth="1"/>
    <col min="13" max="13" width="52.44140625" style="2" customWidth="1"/>
    <col min="14" max="16384" width="9.109375" style="2"/>
  </cols>
  <sheetData>
    <row r="1" spans="1:13" hidden="1" x14ac:dyDescent="0.3"/>
    <row r="2" spans="1:13" hidden="1" x14ac:dyDescent="0.3">
      <c r="M2" s="254"/>
    </row>
    <row r="3" spans="1:13" ht="31.5" hidden="1" customHeight="1" x14ac:dyDescent="0.3">
      <c r="A3" s="1549" t="s">
        <v>1142</v>
      </c>
      <c r="B3" s="1552" t="s">
        <v>1143</v>
      </c>
      <c r="C3" s="1553"/>
      <c r="D3" s="1553"/>
      <c r="E3" s="1553"/>
      <c r="F3" s="1553"/>
      <c r="G3" s="1553"/>
      <c r="H3" s="1553"/>
      <c r="I3" s="1553"/>
      <c r="J3" s="1553"/>
      <c r="K3" s="1554"/>
      <c r="M3" s="255"/>
    </row>
    <row r="4" spans="1:13" ht="32.25" hidden="1" customHeight="1" x14ac:dyDescent="0.3">
      <c r="A4" s="1550"/>
      <c r="B4" s="1555" t="s">
        <v>1144</v>
      </c>
      <c r="C4" s="1556"/>
      <c r="D4" s="1556"/>
      <c r="E4" s="1556"/>
      <c r="F4" s="1556"/>
      <c r="G4" s="1556"/>
      <c r="H4" s="1556"/>
      <c r="I4" s="1556"/>
      <c r="J4" s="1556"/>
      <c r="K4" s="1557"/>
    </row>
    <row r="5" spans="1:13" ht="25.5" hidden="1" customHeight="1" x14ac:dyDescent="0.3">
      <c r="A5" s="1551"/>
      <c r="B5" s="1552" t="s">
        <v>1145</v>
      </c>
      <c r="C5" s="1553"/>
      <c r="D5" s="1553"/>
      <c r="E5" s="1553"/>
      <c r="F5" s="1553"/>
      <c r="G5" s="1553"/>
      <c r="H5" s="1553"/>
      <c r="I5" s="1553"/>
      <c r="J5" s="1553"/>
      <c r="K5" s="1554"/>
    </row>
    <row r="6" spans="1:13" hidden="1" x14ac:dyDescent="0.3">
      <c r="A6" s="247"/>
      <c r="B6" s="192"/>
      <c r="C6" s="192"/>
      <c r="D6" s="192"/>
      <c r="E6" s="192"/>
      <c r="F6" s="192"/>
      <c r="G6" s="192"/>
      <c r="H6" s="192"/>
      <c r="I6" s="192"/>
      <c r="J6" s="192"/>
      <c r="K6" s="192"/>
    </row>
    <row r="7" spans="1:13" s="257" customFormat="1" ht="18" x14ac:dyDescent="0.3">
      <c r="A7" s="256" t="s">
        <v>1153</v>
      </c>
      <c r="C7" s="258"/>
    </row>
    <row r="8" spans="1:13" s="257" customFormat="1" x14ac:dyDescent="0.3"/>
    <row r="9" spans="1:13" s="257" customFormat="1" x14ac:dyDescent="0.3">
      <c r="A9"/>
    </row>
    <row r="10" spans="1:13" s="257" customFormat="1" x14ac:dyDescent="0.3">
      <c r="A10"/>
    </row>
    <row r="11" spans="1:13" ht="13.5" customHeight="1" x14ac:dyDescent="0.3">
      <c r="A11" s="1558" t="s">
        <v>1154</v>
      </c>
      <c r="B11" s="1558"/>
      <c r="C11" s="259" t="s">
        <v>6</v>
      </c>
      <c r="D11" s="259" t="s">
        <v>7</v>
      </c>
      <c r="E11" s="259" t="s">
        <v>8</v>
      </c>
      <c r="F11" s="259" t="s">
        <v>758</v>
      </c>
      <c r="G11" s="259" t="s">
        <v>760</v>
      </c>
      <c r="H11" s="259"/>
      <c r="I11" s="259" t="s">
        <v>43</v>
      </c>
      <c r="J11" s="260" t="s">
        <v>44</v>
      </c>
    </row>
    <row r="12" spans="1:13" ht="15" customHeight="1" x14ac:dyDescent="0.3">
      <c r="A12" s="1558"/>
      <c r="B12" s="1558"/>
      <c r="C12" s="1558" t="s">
        <v>1155</v>
      </c>
      <c r="D12" s="1558"/>
      <c r="E12" s="1558"/>
      <c r="F12" s="261" t="s">
        <v>1156</v>
      </c>
      <c r="G12" s="261" t="s">
        <v>1157</v>
      </c>
      <c r="H12" s="261"/>
      <c r="I12" s="1294" t="s">
        <v>463</v>
      </c>
      <c r="J12" s="1294" t="s">
        <v>1158</v>
      </c>
    </row>
    <row r="13" spans="1:13" x14ac:dyDescent="0.3">
      <c r="A13" s="1558"/>
      <c r="B13" s="1558"/>
      <c r="C13" s="261" t="s">
        <v>1159</v>
      </c>
      <c r="D13" s="261" t="s">
        <v>1160</v>
      </c>
      <c r="E13" s="261" t="s">
        <v>1161</v>
      </c>
      <c r="F13" s="261" t="s">
        <v>1162</v>
      </c>
      <c r="G13" s="261"/>
      <c r="H13" s="261"/>
      <c r="I13" s="1294"/>
      <c r="J13" s="1294"/>
    </row>
    <row r="14" spans="1:13" ht="38.25" customHeight="1" x14ac:dyDescent="0.3">
      <c r="A14" s="261">
        <v>1</v>
      </c>
      <c r="B14" s="263" t="s">
        <v>1163</v>
      </c>
      <c r="C14" s="261"/>
      <c r="D14" s="261"/>
      <c r="E14" s="261"/>
      <c r="F14" s="261"/>
      <c r="G14" s="261"/>
      <c r="H14" s="261"/>
      <c r="I14" s="261"/>
      <c r="J14" s="261"/>
    </row>
    <row r="15" spans="1:13" ht="43.2" x14ac:dyDescent="0.3">
      <c r="A15" s="261">
        <v>2</v>
      </c>
      <c r="B15" s="264" t="s">
        <v>1164</v>
      </c>
      <c r="C15" s="261"/>
      <c r="D15" s="261"/>
      <c r="E15" s="261"/>
      <c r="F15" s="261"/>
      <c r="G15" s="261"/>
      <c r="H15" s="261"/>
      <c r="I15" s="261"/>
      <c r="J15" s="261"/>
    </row>
    <row r="16" spans="1:13" ht="38.25" customHeight="1" x14ac:dyDescent="0.3">
      <c r="A16" s="265">
        <v>3</v>
      </c>
      <c r="B16" s="266" t="s">
        <v>1165</v>
      </c>
      <c r="C16" s="261"/>
      <c r="D16" s="261"/>
      <c r="E16" s="261"/>
      <c r="F16" s="261"/>
      <c r="G16" s="261"/>
      <c r="H16" s="261"/>
      <c r="I16" s="267"/>
      <c r="J16" s="268"/>
    </row>
    <row r="17" spans="1:10" ht="38.25" customHeight="1" x14ac:dyDescent="0.3">
      <c r="A17" s="265">
        <v>4</v>
      </c>
      <c r="B17" s="266" t="s">
        <v>1166</v>
      </c>
      <c r="C17" s="261"/>
      <c r="D17" s="261"/>
      <c r="E17" s="261"/>
      <c r="F17" s="269"/>
      <c r="G17" s="270"/>
      <c r="H17" s="270"/>
      <c r="I17" s="267"/>
      <c r="J17" s="271"/>
    </row>
    <row r="18" spans="1:10" ht="38.25" customHeight="1" x14ac:dyDescent="0.3">
      <c r="A18" s="272">
        <v>5</v>
      </c>
      <c r="B18" s="263" t="s">
        <v>1167</v>
      </c>
      <c r="C18" s="261"/>
      <c r="D18" s="261"/>
      <c r="E18" s="261"/>
      <c r="F18" s="270"/>
      <c r="G18" s="270"/>
      <c r="H18" s="270"/>
      <c r="I18" s="261"/>
      <c r="J18" s="261"/>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&amp;C&amp;"Calibri"&amp;10&amp;K000000Public&amp;1#_x000D_&amp;"Calibri"&amp;11&amp;K000000CS
Příloha XXXI</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vt:lpstr>
      <vt:lpstr>EU CCA</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2023-08-10T08:25:31Z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5a63cc4-2ec6-44d2-91a5-2f2bdabdec44_Enabled">
    <vt:lpwstr>true</vt:lpwstr>
  </property>
  <property fmtid="{D5CDD505-2E9C-101B-9397-08002B2CF9AE}" pid="4" name="MSIP_Label_a5a63cc4-2ec6-44d2-91a5-2f2bdabdec44_SetDate">
    <vt:lpwstr>2023-05-12T11:12:56Z</vt:lpwstr>
  </property>
  <property fmtid="{D5CDD505-2E9C-101B-9397-08002B2CF9AE}" pid="5" name="MSIP_Label_a5a63cc4-2ec6-44d2-91a5-2f2bdabdec44_Method">
    <vt:lpwstr>Privileged</vt:lpwstr>
  </property>
  <property fmtid="{D5CDD505-2E9C-101B-9397-08002B2CF9AE}" pid="6" name="MSIP_Label_a5a63cc4-2ec6-44d2-91a5-2f2bdabdec44_Name">
    <vt:lpwstr>a5a63cc4-2ec6-44d2-91a5-2f2bdabdec44</vt:lpwstr>
  </property>
  <property fmtid="{D5CDD505-2E9C-101B-9397-08002B2CF9AE}" pid="7" name="MSIP_Label_a5a63cc4-2ec6-44d2-91a5-2f2bdabdec44_SiteId">
    <vt:lpwstr>64af2aee-7d6c-49ac-a409-192d3fee73b8</vt:lpwstr>
  </property>
  <property fmtid="{D5CDD505-2E9C-101B-9397-08002B2CF9AE}" pid="8" name="MSIP_Label_a5a63cc4-2ec6-44d2-91a5-2f2bdabdec44_ActionId">
    <vt:lpwstr>5cdcec48-0e57-47e7-8b18-67d4a95e72b2</vt:lpwstr>
  </property>
  <property fmtid="{D5CDD505-2E9C-101B-9397-08002B2CF9AE}" pid="9" name="MSIP_Label_a5a63cc4-2ec6-44d2-91a5-2f2bdabdec44_ContentBits">
    <vt:lpwstr>1</vt:lpwstr>
  </property>
</Properties>
</file>